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D2EB15ED-151F-45A0-ABAE-E624DD5F4DC6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" i="1" l="1"/>
  <c r="E59" i="1" l="1"/>
  <c r="C59" i="1"/>
  <c r="C389" i="1" l="1"/>
  <c r="C388" i="1"/>
  <c r="C387" i="1"/>
  <c r="C386" i="1"/>
  <c r="C385" i="1"/>
  <c r="C384" i="1"/>
  <c r="C383" i="1"/>
  <c r="C382" i="1"/>
  <c r="C381" i="1"/>
  <c r="C380" i="1"/>
  <c r="C379" i="1"/>
  <c r="C378" i="1"/>
  <c r="C371" i="1"/>
  <c r="C370" i="1"/>
  <c r="C366" i="1"/>
  <c r="C365" i="1"/>
  <c r="C364" i="1"/>
  <c r="C363" i="1"/>
  <c r="C360" i="1"/>
  <c r="C359" i="1"/>
  <c r="C332" i="1"/>
  <c r="C327" i="1"/>
  <c r="C326" i="1"/>
  <c r="C325" i="1"/>
  <c r="C324" i="1"/>
  <c r="C323" i="1"/>
  <c r="C322" i="1"/>
  <c r="C321" i="1"/>
  <c r="C318" i="1"/>
  <c r="C317" i="1"/>
  <c r="C316" i="1"/>
  <c r="C313" i="1"/>
  <c r="C312" i="1"/>
  <c r="C311" i="1"/>
  <c r="C310" i="1"/>
  <c r="C309" i="1"/>
  <c r="C308" i="1"/>
  <c r="C307" i="1"/>
  <c r="C306" i="1"/>
  <c r="C305" i="1"/>
  <c r="C304" i="1"/>
  <c r="C289" i="1"/>
  <c r="C288" i="1"/>
  <c r="C287" i="1"/>
  <c r="C286" i="1"/>
  <c r="C282" i="1"/>
  <c r="C281" i="1"/>
  <c r="C280" i="1"/>
  <c r="C279" i="1"/>
  <c r="C276" i="1"/>
  <c r="C274" i="1"/>
  <c r="C273" i="1"/>
  <c r="C272" i="1"/>
  <c r="C271" i="1"/>
  <c r="C270" i="1"/>
  <c r="C269" i="1"/>
  <c r="C268" i="1"/>
  <c r="C267" i="1"/>
  <c r="C259" i="1"/>
  <c r="C258" i="1"/>
  <c r="C257" i="1"/>
  <c r="C256" i="1"/>
  <c r="C255" i="1"/>
  <c r="C254" i="1"/>
  <c r="C253" i="1"/>
  <c r="C252" i="1"/>
  <c r="C251" i="1"/>
  <c r="C250" i="1"/>
  <c r="C234" i="1"/>
  <c r="C233" i="1"/>
  <c r="C231" i="1"/>
  <c r="C228" i="1"/>
  <c r="C227" i="1"/>
  <c r="C226" i="1"/>
  <c r="C225" i="1"/>
  <c r="C224" i="1"/>
  <c r="C223" i="1"/>
  <c r="C221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C189" i="1"/>
  <c r="C188" i="1"/>
  <c r="C185" i="1"/>
  <c r="C184" i="1"/>
  <c r="C183" i="1"/>
  <c r="C176" i="1"/>
  <c r="C175" i="1"/>
  <c r="C172" i="1"/>
  <c r="C171" i="1"/>
  <c r="C170" i="1"/>
  <c r="C169" i="1"/>
  <c r="C168" i="1"/>
  <c r="C167" i="1"/>
  <c r="C166" i="1"/>
  <c r="C165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14" i="1"/>
  <c r="C114" i="1"/>
  <c r="D113" i="1"/>
  <c r="C113" i="1"/>
  <c r="D112" i="1"/>
  <c r="C112" i="1"/>
  <c r="C111" i="1"/>
  <c r="CB79" i="1"/>
  <c r="CA79" i="1"/>
  <c r="BZ79" i="1"/>
  <c r="BY79" i="1"/>
  <c r="BX79" i="1"/>
  <c r="BW79" i="1"/>
  <c r="BV79" i="1"/>
  <c r="BU79" i="1"/>
  <c r="BT79" i="1"/>
  <c r="BS79" i="1"/>
  <c r="CB78" i="1"/>
  <c r="CA78" i="1"/>
  <c r="BZ78" i="1"/>
  <c r="BY78" i="1"/>
  <c r="BX78" i="1"/>
  <c r="BW78" i="1"/>
  <c r="BV78" i="1"/>
  <c r="BU78" i="1"/>
  <c r="BT78" i="1"/>
  <c r="BS78" i="1"/>
  <c r="CB77" i="1"/>
  <c r="CA77" i="1"/>
  <c r="BZ77" i="1"/>
  <c r="BY77" i="1"/>
  <c r="BX77" i="1"/>
  <c r="BW77" i="1"/>
  <c r="BV77" i="1"/>
  <c r="BU77" i="1"/>
  <c r="BT77" i="1"/>
  <c r="BS77" i="1"/>
  <c r="BC78" i="1"/>
  <c r="BB78" i="1"/>
  <c r="BA78" i="1"/>
  <c r="BC77" i="1"/>
  <c r="BB77" i="1"/>
  <c r="BA77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CD70" i="1"/>
  <c r="CD69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E59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Y59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D59" i="1"/>
  <c r="B52" i="1"/>
  <c r="B48" i="1"/>
  <c r="F493" i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H537" i="10"/>
  <c r="E537" i="10"/>
  <c r="D537" i="10"/>
  <c r="B537" i="10"/>
  <c r="F537" i="10" s="1"/>
  <c r="H536" i="10"/>
  <c r="E536" i="10"/>
  <c r="D536" i="10"/>
  <c r="B536" i="10"/>
  <c r="F536" i="10" s="1"/>
  <c r="E535" i="10"/>
  <c r="D535" i="10"/>
  <c r="B535" i="10"/>
  <c r="F535" i="10" s="1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E529" i="10"/>
  <c r="D529" i="10"/>
  <c r="B529" i="10"/>
  <c r="F529" i="10" s="1"/>
  <c r="H528" i="10"/>
  <c r="E528" i="10"/>
  <c r="D528" i="10"/>
  <c r="B528" i="10"/>
  <c r="F528" i="10" s="1"/>
  <c r="E527" i="10"/>
  <c r="D527" i="10"/>
  <c r="B527" i="10"/>
  <c r="F527" i="10" s="1"/>
  <c r="F526" i="10"/>
  <c r="E526" i="10"/>
  <c r="D526" i="10"/>
  <c r="B526" i="10"/>
  <c r="H525" i="10"/>
  <c r="E525" i="10"/>
  <c r="D525" i="10"/>
  <c r="B525" i="10"/>
  <c r="F525" i="10" s="1"/>
  <c r="E524" i="10"/>
  <c r="D524" i="10"/>
  <c r="B524" i="10"/>
  <c r="E523" i="10"/>
  <c r="D523" i="10"/>
  <c r="B523" i="10"/>
  <c r="E522" i="10"/>
  <c r="D522" i="10"/>
  <c r="B522" i="10"/>
  <c r="F522" i="10" s="1"/>
  <c r="B521" i="10"/>
  <c r="F521" i="10" s="1"/>
  <c r="E520" i="10"/>
  <c r="D520" i="10"/>
  <c r="B520" i="10"/>
  <c r="F520" i="10" s="1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E514" i="10"/>
  <c r="D514" i="10"/>
  <c r="B514" i="10"/>
  <c r="B513" i="10"/>
  <c r="F513" i="10" s="1"/>
  <c r="B512" i="10"/>
  <c r="F512" i="10" s="1"/>
  <c r="E511" i="10"/>
  <c r="D511" i="10"/>
  <c r="B511" i="10"/>
  <c r="E510" i="10"/>
  <c r="D510" i="10"/>
  <c r="B510" i="10"/>
  <c r="E509" i="10"/>
  <c r="D509" i="10"/>
  <c r="B509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E502" i="10"/>
  <c r="D502" i="10"/>
  <c r="B502" i="10"/>
  <c r="F502" i="10" s="1"/>
  <c r="E501" i="10"/>
  <c r="D501" i="10"/>
  <c r="B501" i="10"/>
  <c r="E500" i="10"/>
  <c r="D500" i="10"/>
  <c r="B500" i="10"/>
  <c r="H499" i="10"/>
  <c r="E499" i="10"/>
  <c r="D499" i="10"/>
  <c r="B499" i="10"/>
  <c r="F499" i="10" s="1"/>
  <c r="E498" i="10"/>
  <c r="D498" i="10"/>
  <c r="B498" i="10"/>
  <c r="F498" i="10" s="1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C473" i="10"/>
  <c r="B473" i="10"/>
  <c r="B472" i="10"/>
  <c r="C471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B441" i="10"/>
  <c r="C439" i="10"/>
  <c r="B439" i="10"/>
  <c r="C438" i="10"/>
  <c r="B438" i="10"/>
  <c r="B440" i="10" s="1"/>
  <c r="D437" i="10"/>
  <c r="B437" i="10"/>
  <c r="B436" i="10"/>
  <c r="D435" i="10"/>
  <c r="B435" i="10"/>
  <c r="B434" i="10"/>
  <c r="B433" i="10"/>
  <c r="C432" i="10"/>
  <c r="B432" i="10"/>
  <c r="B431" i="10"/>
  <c r="C430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7" i="10"/>
  <c r="C448" i="10" s="1"/>
  <c r="D361" i="10"/>
  <c r="B465" i="10" s="1"/>
  <c r="D329" i="10"/>
  <c r="D330" i="10" s="1"/>
  <c r="D328" i="10"/>
  <c r="D319" i="10"/>
  <c r="D314" i="10"/>
  <c r="D339" i="10" s="1"/>
  <c r="C482" i="10" s="1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E197" i="10"/>
  <c r="C470" i="10" s="1"/>
  <c r="E196" i="10"/>
  <c r="E195" i="10"/>
  <c r="C468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E141" i="10"/>
  <c r="D463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F76" i="10"/>
  <c r="CA52" i="10" s="1"/>
  <c r="CA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E65" i="10"/>
  <c r="C431" i="10" s="1"/>
  <c r="CE64" i="10"/>
  <c r="F612" i="10" s="1"/>
  <c r="CE63" i="10"/>
  <c r="C429" i="10" s="1"/>
  <c r="CC62" i="10"/>
  <c r="BY62" i="10"/>
  <c r="BU62" i="10"/>
  <c r="BQ62" i="10"/>
  <c r="BM62" i="10"/>
  <c r="BI62" i="10"/>
  <c r="BE62" i="10"/>
  <c r="BA62" i="10"/>
  <c r="AW62" i="10"/>
  <c r="AS62" i="10"/>
  <c r="AO62" i="10"/>
  <c r="AK62" i="10"/>
  <c r="AG62" i="10"/>
  <c r="AC62" i="10"/>
  <c r="Y62" i="10"/>
  <c r="U62" i="10"/>
  <c r="Q62" i="10"/>
  <c r="M62" i="10"/>
  <c r="I62" i="10"/>
  <c r="E62" i="10"/>
  <c r="CE61" i="10"/>
  <c r="C427" i="10" s="1"/>
  <c r="CE60" i="10"/>
  <c r="H612" i="10" s="1"/>
  <c r="B53" i="10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CE51" i="10"/>
  <c r="B49" i="10"/>
  <c r="CC48" i="10"/>
  <c r="CB48" i="10"/>
  <c r="CB62" i="10" s="1"/>
  <c r="CB71" i="10" s="1"/>
  <c r="CA48" i="10"/>
  <c r="CA62" i="10" s="1"/>
  <c r="CA71" i="10" s="1"/>
  <c r="BZ48" i="10"/>
  <c r="BZ62" i="10" s="1"/>
  <c r="BY48" i="10"/>
  <c r="BX48" i="10"/>
  <c r="BX62" i="10" s="1"/>
  <c r="BX71" i="10" s="1"/>
  <c r="BW48" i="10"/>
  <c r="BW62" i="10" s="1"/>
  <c r="BV48" i="10"/>
  <c r="BV62" i="10" s="1"/>
  <c r="BU48" i="10"/>
  <c r="BT48" i="10"/>
  <c r="BT62" i="10" s="1"/>
  <c r="BS48" i="10"/>
  <c r="BS62" i="10" s="1"/>
  <c r="BR48" i="10"/>
  <c r="BR62" i="10" s="1"/>
  <c r="BQ48" i="10"/>
  <c r="BP48" i="10"/>
  <c r="BP62" i="10" s="1"/>
  <c r="BP71" i="10" s="1"/>
  <c r="BO48" i="10"/>
  <c r="BO62" i="10" s="1"/>
  <c r="BN48" i="10"/>
  <c r="BN62" i="10" s="1"/>
  <c r="BM48" i="10"/>
  <c r="BL48" i="10"/>
  <c r="BL62" i="10" s="1"/>
  <c r="BL71" i="10" s="1"/>
  <c r="BK48" i="10"/>
  <c r="BK62" i="10" s="1"/>
  <c r="BJ48" i="10"/>
  <c r="BJ62" i="10" s="1"/>
  <c r="BI48" i="10"/>
  <c r="BH48" i="10"/>
  <c r="BH62" i="10" s="1"/>
  <c r="BH71" i="10" s="1"/>
  <c r="BG48" i="10"/>
  <c r="BG62" i="10" s="1"/>
  <c r="BF48" i="10"/>
  <c r="BF62" i="10" s="1"/>
  <c r="BE48" i="10"/>
  <c r="BD48" i="10"/>
  <c r="BD62" i="10" s="1"/>
  <c r="BC48" i="10"/>
  <c r="BC62" i="10" s="1"/>
  <c r="BB48" i="10"/>
  <c r="BB62" i="10" s="1"/>
  <c r="BA48" i="10"/>
  <c r="AZ48" i="10"/>
  <c r="AZ62" i="10" s="1"/>
  <c r="AZ71" i="10" s="1"/>
  <c r="AY48" i="10"/>
  <c r="AY62" i="10" s="1"/>
  <c r="AX48" i="10"/>
  <c r="AX62" i="10" s="1"/>
  <c r="AW48" i="10"/>
  <c r="AV48" i="10"/>
  <c r="AV62" i="10" s="1"/>
  <c r="AV71" i="10" s="1"/>
  <c r="AU48" i="10"/>
  <c r="AU62" i="10" s="1"/>
  <c r="AT48" i="10"/>
  <c r="AT62" i="10" s="1"/>
  <c r="AS48" i="10"/>
  <c r="AR48" i="10"/>
  <c r="AR62" i="10" s="1"/>
  <c r="AR71" i="10" s="1"/>
  <c r="AQ48" i="10"/>
  <c r="AQ62" i="10" s="1"/>
  <c r="AP48" i="10"/>
  <c r="AP62" i="10" s="1"/>
  <c r="AO48" i="10"/>
  <c r="AN48" i="10"/>
  <c r="AN62" i="10" s="1"/>
  <c r="AM48" i="10"/>
  <c r="AM62" i="10" s="1"/>
  <c r="AL48" i="10"/>
  <c r="AL62" i="10" s="1"/>
  <c r="AK48" i="10"/>
  <c r="AJ48" i="10"/>
  <c r="AJ62" i="10" s="1"/>
  <c r="AJ71" i="10" s="1"/>
  <c r="AI48" i="10"/>
  <c r="AI62" i="10" s="1"/>
  <c r="AH48" i="10"/>
  <c r="AH62" i="10" s="1"/>
  <c r="AG48" i="10"/>
  <c r="AF48" i="10"/>
  <c r="AF62" i="10" s="1"/>
  <c r="AF71" i="10" s="1"/>
  <c r="AE48" i="10"/>
  <c r="AE62" i="10" s="1"/>
  <c r="AD48" i="10"/>
  <c r="AD62" i="10" s="1"/>
  <c r="AC48" i="10"/>
  <c r="AB48" i="10"/>
  <c r="AB62" i="10" s="1"/>
  <c r="AB71" i="10" s="1"/>
  <c r="AA48" i="10"/>
  <c r="AA62" i="10" s="1"/>
  <c r="Z48" i="10"/>
  <c r="Z62" i="10" s="1"/>
  <c r="Y48" i="10"/>
  <c r="X48" i="10"/>
  <c r="X62" i="10" s="1"/>
  <c r="W48" i="10"/>
  <c r="W62" i="10" s="1"/>
  <c r="V48" i="10"/>
  <c r="V62" i="10" s="1"/>
  <c r="U48" i="10"/>
  <c r="T48" i="10"/>
  <c r="T62" i="10" s="1"/>
  <c r="T71" i="10" s="1"/>
  <c r="S48" i="10"/>
  <c r="S62" i="10" s="1"/>
  <c r="R48" i="10"/>
  <c r="R62" i="10" s="1"/>
  <c r="Q48" i="10"/>
  <c r="P48" i="10"/>
  <c r="P62" i="10" s="1"/>
  <c r="P71" i="10" s="1"/>
  <c r="O48" i="10"/>
  <c r="O62" i="10" s="1"/>
  <c r="N48" i="10"/>
  <c r="N62" i="10" s="1"/>
  <c r="M48" i="10"/>
  <c r="L48" i="10"/>
  <c r="L62" i="10" s="1"/>
  <c r="L71" i="10" s="1"/>
  <c r="K48" i="10"/>
  <c r="K62" i="10" s="1"/>
  <c r="J48" i="10"/>
  <c r="J62" i="10" s="1"/>
  <c r="I48" i="10"/>
  <c r="H48" i="10"/>
  <c r="H62" i="10" s="1"/>
  <c r="G48" i="10"/>
  <c r="G62" i="10" s="1"/>
  <c r="F48" i="10"/>
  <c r="F62" i="10" s="1"/>
  <c r="E48" i="10"/>
  <c r="D48" i="10"/>
  <c r="D62" i="10" s="1"/>
  <c r="D71" i="10" s="1"/>
  <c r="C48" i="10"/>
  <c r="C62" i="10" s="1"/>
  <c r="CE47" i="10"/>
  <c r="H502" i="10" l="1"/>
  <c r="F503" i="10"/>
  <c r="H506" i="10"/>
  <c r="H507" i="10"/>
  <c r="F524" i="10"/>
  <c r="F530" i="10"/>
  <c r="AH71" i="10"/>
  <c r="C458" i="10"/>
  <c r="C647" i="10"/>
  <c r="C572" i="10"/>
  <c r="Q71" i="10"/>
  <c r="CC71" i="10"/>
  <c r="D465" i="10"/>
  <c r="BB71" i="10"/>
  <c r="CE48" i="10"/>
  <c r="C669" i="10"/>
  <c r="C497" i="10"/>
  <c r="G497" i="10" s="1"/>
  <c r="C677" i="10"/>
  <c r="C505" i="10"/>
  <c r="G505" i="10" s="1"/>
  <c r="C685" i="10"/>
  <c r="C513" i="10"/>
  <c r="G513" i="10" s="1"/>
  <c r="C693" i="10"/>
  <c r="C521" i="10"/>
  <c r="C697" i="10"/>
  <c r="C525" i="10"/>
  <c r="G525" i="10" s="1"/>
  <c r="C709" i="10"/>
  <c r="C537" i="10"/>
  <c r="G537" i="10" s="1"/>
  <c r="C628" i="10"/>
  <c r="C545" i="10"/>
  <c r="C553" i="10"/>
  <c r="C636" i="10"/>
  <c r="C561" i="10"/>
  <c r="C621" i="10"/>
  <c r="C644" i="10"/>
  <c r="C569" i="10"/>
  <c r="C622" i="10"/>
  <c r="C573" i="10"/>
  <c r="BA71" i="10"/>
  <c r="AX71" i="10"/>
  <c r="CE62" i="10"/>
  <c r="C428" i="10" s="1"/>
  <c r="AA71" i="10"/>
  <c r="H71" i="10"/>
  <c r="C681" i="10"/>
  <c r="C509" i="10"/>
  <c r="G509" i="10" s="1"/>
  <c r="X71" i="10"/>
  <c r="C701" i="10"/>
  <c r="C529" i="10"/>
  <c r="AN71" i="10"/>
  <c r="C713" i="10"/>
  <c r="C541" i="10"/>
  <c r="BD71" i="10"/>
  <c r="C557" i="10"/>
  <c r="C637" i="10"/>
  <c r="BT71" i="10"/>
  <c r="AO71" i="10"/>
  <c r="K612" i="10"/>
  <c r="C465" i="10"/>
  <c r="E52" i="10"/>
  <c r="E67" i="10" s="1"/>
  <c r="E71" i="10" s="1"/>
  <c r="I52" i="10"/>
  <c r="I67" i="10" s="1"/>
  <c r="I71" i="10" s="1"/>
  <c r="M52" i="10"/>
  <c r="M67" i="10" s="1"/>
  <c r="M71" i="10" s="1"/>
  <c r="Q52" i="10"/>
  <c r="Q67" i="10" s="1"/>
  <c r="U52" i="10"/>
  <c r="U67" i="10" s="1"/>
  <c r="U71" i="10" s="1"/>
  <c r="Y52" i="10"/>
  <c r="Y67" i="10" s="1"/>
  <c r="Y71" i="10" s="1"/>
  <c r="AC52" i="10"/>
  <c r="AC67" i="10" s="1"/>
  <c r="AC71" i="10" s="1"/>
  <c r="AG52" i="10"/>
  <c r="AG67" i="10" s="1"/>
  <c r="AG71" i="10" s="1"/>
  <c r="AK52" i="10"/>
  <c r="AK67" i="10" s="1"/>
  <c r="AK71" i="10" s="1"/>
  <c r="AO52" i="10"/>
  <c r="AO67" i="10" s="1"/>
  <c r="AS52" i="10"/>
  <c r="AS67" i="10" s="1"/>
  <c r="AS71" i="10" s="1"/>
  <c r="AW52" i="10"/>
  <c r="AW67" i="10" s="1"/>
  <c r="AW71" i="10" s="1"/>
  <c r="BA52" i="10"/>
  <c r="BA67" i="10" s="1"/>
  <c r="BE52" i="10"/>
  <c r="BE67" i="10" s="1"/>
  <c r="BE71" i="10" s="1"/>
  <c r="BI52" i="10"/>
  <c r="BI67" i="10" s="1"/>
  <c r="BI71" i="10" s="1"/>
  <c r="BM52" i="10"/>
  <c r="BM67" i="10" s="1"/>
  <c r="BM71" i="10" s="1"/>
  <c r="BQ52" i="10"/>
  <c r="BQ67" i="10" s="1"/>
  <c r="BQ71" i="10" s="1"/>
  <c r="BU52" i="10"/>
  <c r="BU67" i="10" s="1"/>
  <c r="BU71" i="10" s="1"/>
  <c r="BY52" i="10"/>
  <c r="BY67" i="10" s="1"/>
  <c r="BY71" i="10" s="1"/>
  <c r="CC52" i="10"/>
  <c r="CC67" i="10" s="1"/>
  <c r="D242" i="10"/>
  <c r="B448" i="10" s="1"/>
  <c r="D277" i="10"/>
  <c r="D292" i="10" s="1"/>
  <c r="D341" i="10" s="1"/>
  <c r="C481" i="10" s="1"/>
  <c r="F496" i="10"/>
  <c r="F500" i="10"/>
  <c r="F504" i="10"/>
  <c r="F510" i="10"/>
  <c r="F514" i="10"/>
  <c r="F518" i="10"/>
  <c r="F534" i="10"/>
  <c r="E204" i="10"/>
  <c r="C476" i="10" s="1"/>
  <c r="F52" i="10"/>
  <c r="F67" i="10" s="1"/>
  <c r="F71" i="10" s="1"/>
  <c r="J52" i="10"/>
  <c r="J67" i="10" s="1"/>
  <c r="J71" i="10" s="1"/>
  <c r="N52" i="10"/>
  <c r="N67" i="10" s="1"/>
  <c r="N71" i="10" s="1"/>
  <c r="R52" i="10"/>
  <c r="R67" i="10" s="1"/>
  <c r="R71" i="10" s="1"/>
  <c r="V52" i="10"/>
  <c r="V67" i="10" s="1"/>
  <c r="V71" i="10" s="1"/>
  <c r="Z52" i="10"/>
  <c r="Z67" i="10" s="1"/>
  <c r="Z71" i="10" s="1"/>
  <c r="AD52" i="10"/>
  <c r="AD67" i="10" s="1"/>
  <c r="AD71" i="10" s="1"/>
  <c r="AH52" i="10"/>
  <c r="AH67" i="10" s="1"/>
  <c r="AL52" i="10"/>
  <c r="AL67" i="10" s="1"/>
  <c r="AL71" i="10" s="1"/>
  <c r="AP52" i="10"/>
  <c r="AP67" i="10" s="1"/>
  <c r="AP71" i="10" s="1"/>
  <c r="AT52" i="10"/>
  <c r="AT67" i="10" s="1"/>
  <c r="AT71" i="10" s="1"/>
  <c r="AX52" i="10"/>
  <c r="AX67" i="10" s="1"/>
  <c r="BB52" i="10"/>
  <c r="BB67" i="10" s="1"/>
  <c r="BF52" i="10"/>
  <c r="BF67" i="10" s="1"/>
  <c r="BF71" i="10" s="1"/>
  <c r="BJ52" i="10"/>
  <c r="BJ67" i="10" s="1"/>
  <c r="BJ71" i="10" s="1"/>
  <c r="BN52" i="10"/>
  <c r="BN67" i="10" s="1"/>
  <c r="BN71" i="10" s="1"/>
  <c r="BR52" i="10"/>
  <c r="BR67" i="10" s="1"/>
  <c r="BR71" i="10" s="1"/>
  <c r="BV52" i="10"/>
  <c r="BV67" i="10" s="1"/>
  <c r="BV71" i="10" s="1"/>
  <c r="BZ52" i="10"/>
  <c r="BZ67" i="10" s="1"/>
  <c r="BZ71" i="10" s="1"/>
  <c r="D368" i="10"/>
  <c r="D373" i="10" s="1"/>
  <c r="D391" i="10" s="1"/>
  <c r="D393" i="10" s="1"/>
  <c r="D396" i="10" s="1"/>
  <c r="F523" i="10"/>
  <c r="F538" i="10"/>
  <c r="C52" i="10"/>
  <c r="G52" i="10"/>
  <c r="G67" i="10" s="1"/>
  <c r="G71" i="10" s="1"/>
  <c r="K52" i="10"/>
  <c r="K67" i="10" s="1"/>
  <c r="K71" i="10" s="1"/>
  <c r="O52" i="10"/>
  <c r="O67" i="10" s="1"/>
  <c r="O71" i="10" s="1"/>
  <c r="S52" i="10"/>
  <c r="S67" i="10" s="1"/>
  <c r="S71" i="10" s="1"/>
  <c r="W52" i="10"/>
  <c r="W67" i="10" s="1"/>
  <c r="W71" i="10" s="1"/>
  <c r="AA52" i="10"/>
  <c r="AA67" i="10" s="1"/>
  <c r="AE52" i="10"/>
  <c r="AE67" i="10" s="1"/>
  <c r="AE71" i="10" s="1"/>
  <c r="AI52" i="10"/>
  <c r="AI67" i="10" s="1"/>
  <c r="AI71" i="10" s="1"/>
  <c r="AM52" i="10"/>
  <c r="AM67" i="10" s="1"/>
  <c r="AM71" i="10" s="1"/>
  <c r="AQ52" i="10"/>
  <c r="AQ67" i="10" s="1"/>
  <c r="AQ71" i="10" s="1"/>
  <c r="AU52" i="10"/>
  <c r="AU67" i="10" s="1"/>
  <c r="AU71" i="10" s="1"/>
  <c r="AY52" i="10"/>
  <c r="AY67" i="10" s="1"/>
  <c r="AY71" i="10" s="1"/>
  <c r="BC52" i="10"/>
  <c r="BC67" i="10" s="1"/>
  <c r="BC71" i="10" s="1"/>
  <c r="BG52" i="10"/>
  <c r="BG67" i="10" s="1"/>
  <c r="BG71" i="10" s="1"/>
  <c r="BK52" i="10"/>
  <c r="BK67" i="10" s="1"/>
  <c r="BK71" i="10" s="1"/>
  <c r="BO52" i="10"/>
  <c r="BO67" i="10" s="1"/>
  <c r="BO71" i="10" s="1"/>
  <c r="BS52" i="10"/>
  <c r="BS67" i="10" s="1"/>
  <c r="BS71" i="10" s="1"/>
  <c r="BW52" i="10"/>
  <c r="BW67" i="10" s="1"/>
  <c r="BW71" i="10" s="1"/>
  <c r="F497" i="10"/>
  <c r="F501" i="10"/>
  <c r="F505" i="10"/>
  <c r="H509" i="10"/>
  <c r="F509" i="10"/>
  <c r="F511" i="10"/>
  <c r="F515" i="10"/>
  <c r="F517" i="10"/>
  <c r="F519" i="10"/>
  <c r="F550" i="10"/>
  <c r="H527" i="10"/>
  <c r="H531" i="10"/>
  <c r="H535" i="10"/>
  <c r="C625" i="10" l="1"/>
  <c r="C544" i="10"/>
  <c r="C684" i="10"/>
  <c r="C512" i="10"/>
  <c r="C555" i="10"/>
  <c r="C617" i="10"/>
  <c r="C695" i="10"/>
  <c r="C523" i="10"/>
  <c r="C623" i="10"/>
  <c r="C562" i="10"/>
  <c r="C670" i="10"/>
  <c r="C498" i="10"/>
  <c r="C556" i="10"/>
  <c r="C635" i="10"/>
  <c r="C712" i="10"/>
  <c r="C540" i="10"/>
  <c r="G540" i="10" s="1"/>
  <c r="C696" i="10"/>
  <c r="C524" i="10"/>
  <c r="C680" i="10"/>
  <c r="C508" i="10"/>
  <c r="C567" i="10"/>
  <c r="C642" i="10"/>
  <c r="C551" i="10"/>
  <c r="C629" i="10"/>
  <c r="C707" i="10"/>
  <c r="C535" i="10"/>
  <c r="G535" i="10" s="1"/>
  <c r="C691" i="10"/>
  <c r="C519" i="10"/>
  <c r="C675" i="10"/>
  <c r="C503" i="10"/>
  <c r="C558" i="10"/>
  <c r="C638" i="10"/>
  <c r="C631" i="10"/>
  <c r="C542" i="10"/>
  <c r="C698" i="10"/>
  <c r="C526" i="10"/>
  <c r="C627" i="10"/>
  <c r="C560" i="10"/>
  <c r="C528" i="10"/>
  <c r="G528" i="10" s="1"/>
  <c r="C700" i="10"/>
  <c r="C711" i="10"/>
  <c r="C539" i="10"/>
  <c r="C679" i="10"/>
  <c r="C507" i="10"/>
  <c r="G507" i="10" s="1"/>
  <c r="C702" i="10"/>
  <c r="C530" i="10"/>
  <c r="G530" i="10" s="1"/>
  <c r="C686" i="10"/>
  <c r="C514" i="10"/>
  <c r="C643" i="10"/>
  <c r="C568" i="10"/>
  <c r="C618" i="10"/>
  <c r="C552" i="10"/>
  <c r="C708" i="10"/>
  <c r="C536" i="10"/>
  <c r="G536" i="10" s="1"/>
  <c r="C676" i="10"/>
  <c r="C504" i="10"/>
  <c r="G504" i="10" s="1"/>
  <c r="C563" i="10"/>
  <c r="C626" i="10"/>
  <c r="C703" i="10"/>
  <c r="C531" i="10"/>
  <c r="G531" i="10" s="1"/>
  <c r="C687" i="10"/>
  <c r="C515" i="10"/>
  <c r="C671" i="10"/>
  <c r="C499" i="10"/>
  <c r="G499" i="10" s="1"/>
  <c r="C645" i="10"/>
  <c r="C570" i="10"/>
  <c r="C634" i="10"/>
  <c r="C554" i="10"/>
  <c r="C710" i="10"/>
  <c r="C538" i="10"/>
  <c r="G538" i="10" s="1"/>
  <c r="C694" i="10"/>
  <c r="C522" i="10"/>
  <c r="C678" i="10"/>
  <c r="C506" i="10"/>
  <c r="G506" i="10" s="1"/>
  <c r="C646" i="10"/>
  <c r="C571" i="10"/>
  <c r="C564" i="10"/>
  <c r="C639" i="10"/>
  <c r="C548" i="10"/>
  <c r="C633" i="10"/>
  <c r="C704" i="10"/>
  <c r="C532" i="10"/>
  <c r="G532" i="10" s="1"/>
  <c r="C688" i="10"/>
  <c r="C516" i="10"/>
  <c r="C672" i="10"/>
  <c r="C500" i="10"/>
  <c r="C559" i="10"/>
  <c r="C619" i="10"/>
  <c r="C683" i="10"/>
  <c r="C511" i="10"/>
  <c r="C641" i="10"/>
  <c r="C566" i="10"/>
  <c r="C550" i="10"/>
  <c r="C614" i="10"/>
  <c r="C690" i="10"/>
  <c r="C518" i="10"/>
  <c r="C674" i="10"/>
  <c r="C502" i="10"/>
  <c r="G502" i="10" s="1"/>
  <c r="C706" i="10"/>
  <c r="C534" i="10"/>
  <c r="G534" i="10" s="1"/>
  <c r="C689" i="10"/>
  <c r="C517" i="10"/>
  <c r="C547" i="10"/>
  <c r="C632" i="10"/>
  <c r="C682" i="10"/>
  <c r="C510" i="10"/>
  <c r="C67" i="10"/>
  <c r="CE52" i="10"/>
  <c r="C705" i="10"/>
  <c r="C533" i="10"/>
  <c r="G533" i="10" s="1"/>
  <c r="C692" i="10"/>
  <c r="C520" i="10"/>
  <c r="C546" i="10"/>
  <c r="C630" i="10"/>
  <c r="G545" i="10"/>
  <c r="H545" i="10"/>
  <c r="C620" i="10"/>
  <c r="C574" i="10"/>
  <c r="C699" i="10"/>
  <c r="C527" i="10"/>
  <c r="G527" i="10" s="1"/>
  <c r="H513" i="10"/>
  <c r="C549" i="10"/>
  <c r="C624" i="10"/>
  <c r="H529" i="10"/>
  <c r="G529" i="10"/>
  <c r="G521" i="10"/>
  <c r="H521" i="10"/>
  <c r="C616" i="10"/>
  <c r="C543" i="10"/>
  <c r="C565" i="10"/>
  <c r="C640" i="10"/>
  <c r="C673" i="10"/>
  <c r="C501" i="10"/>
  <c r="H518" i="10" l="1"/>
  <c r="G518" i="10"/>
  <c r="G516" i="10"/>
  <c r="H516" i="10"/>
  <c r="H514" i="10"/>
  <c r="G514" i="10"/>
  <c r="G512" i="10"/>
  <c r="H512" i="10"/>
  <c r="CE67" i="10"/>
  <c r="C71" i="10"/>
  <c r="G522" i="10"/>
  <c r="H522" i="10"/>
  <c r="G526" i="10"/>
  <c r="H526" i="10"/>
  <c r="G519" i="10"/>
  <c r="H519" i="10"/>
  <c r="G508" i="10"/>
  <c r="H508" i="10"/>
  <c r="G498" i="10"/>
  <c r="H498" i="10" s="1"/>
  <c r="G501" i="10"/>
  <c r="H501" i="10"/>
  <c r="H546" i="10"/>
  <c r="G546" i="10"/>
  <c r="H510" i="10"/>
  <c r="G510" i="10"/>
  <c r="G517" i="10"/>
  <c r="H517" i="10"/>
  <c r="C648" i="10"/>
  <c r="M716" i="10" s="1"/>
  <c r="D615" i="10"/>
  <c r="G511" i="10"/>
  <c r="H511" i="10"/>
  <c r="G500" i="10"/>
  <c r="H500" i="10"/>
  <c r="G515" i="10"/>
  <c r="H515" i="10"/>
  <c r="G539" i="10"/>
  <c r="H539" i="10"/>
  <c r="G503" i="10"/>
  <c r="H503" i="10"/>
  <c r="G524" i="10"/>
  <c r="H524" i="10"/>
  <c r="G544" i="10"/>
  <c r="H544" i="10"/>
  <c r="G523" i="10"/>
  <c r="H523" i="10"/>
  <c r="G520" i="10"/>
  <c r="H520" i="10"/>
  <c r="G550" i="10"/>
  <c r="H550" i="10" s="1"/>
  <c r="D710" i="10" l="1"/>
  <c r="D706" i="10"/>
  <c r="D702" i="10"/>
  <c r="D698" i="10"/>
  <c r="D694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705" i="10"/>
  <c r="D690" i="10"/>
  <c r="D684" i="10"/>
  <c r="D680" i="10"/>
  <c r="D676" i="10"/>
  <c r="D672" i="10"/>
  <c r="D668" i="10"/>
  <c r="D709" i="10"/>
  <c r="D693" i="10"/>
  <c r="D689" i="10"/>
  <c r="D685" i="10"/>
  <c r="D681" i="10"/>
  <c r="D677" i="10"/>
  <c r="D673" i="10"/>
  <c r="D669" i="10"/>
  <c r="D697" i="10"/>
  <c r="D678" i="10"/>
  <c r="D646" i="10"/>
  <c r="D643" i="10"/>
  <c r="D627" i="10"/>
  <c r="D713" i="10"/>
  <c r="D682" i="10"/>
  <c r="D629" i="10"/>
  <c r="D626" i="10"/>
  <c r="D623" i="10"/>
  <c r="D621" i="10"/>
  <c r="D619" i="10"/>
  <c r="D617" i="10"/>
  <c r="D670" i="10"/>
  <c r="D647" i="10"/>
  <c r="D645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44" i="10"/>
  <c r="D622" i="10"/>
  <c r="D686" i="10"/>
  <c r="D674" i="10"/>
  <c r="D620" i="10"/>
  <c r="D628" i="10"/>
  <c r="D618" i="10"/>
  <c r="D616" i="10"/>
  <c r="C433" i="10"/>
  <c r="C441" i="10" s="1"/>
  <c r="CE71" i="10"/>
  <c r="C716" i="10" s="1"/>
  <c r="C668" i="10"/>
  <c r="C715" i="10" s="1"/>
  <c r="C496" i="10"/>
  <c r="G496" i="10" l="1"/>
  <c r="H496" i="10" s="1"/>
  <c r="D715" i="10"/>
  <c r="E623" i="10"/>
  <c r="E612" i="10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90" i="10"/>
  <c r="E684" i="10"/>
  <c r="E680" i="10"/>
  <c r="E676" i="10"/>
  <c r="E672" i="10"/>
  <c r="E668" i="10"/>
  <c r="E702" i="10"/>
  <c r="E687" i="10"/>
  <c r="E685" i="10"/>
  <c r="E681" i="10"/>
  <c r="E677" i="10"/>
  <c r="E673" i="10"/>
  <c r="E669" i="10"/>
  <c r="E706" i="10"/>
  <c r="E686" i="10"/>
  <c r="E682" i="10"/>
  <c r="E678" i="10"/>
  <c r="E674" i="10"/>
  <c r="E670" i="10"/>
  <c r="E647" i="10"/>
  <c r="E646" i="10"/>
  <c r="E645" i="10"/>
  <c r="E675" i="10"/>
  <c r="E629" i="10"/>
  <c r="E626" i="10"/>
  <c r="E679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83" i="10"/>
  <c r="E644" i="10"/>
  <c r="E628" i="10"/>
  <c r="E710" i="10"/>
  <c r="E643" i="10"/>
  <c r="E671" i="10"/>
  <c r="E627" i="10"/>
  <c r="E715" i="10" l="1"/>
  <c r="F624" i="10"/>
  <c r="F712" i="10" l="1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7" i="10"/>
  <c r="F681" i="10"/>
  <c r="F677" i="10"/>
  <c r="F673" i="10"/>
  <c r="F669" i="10"/>
  <c r="F716" i="10"/>
  <c r="F699" i="10"/>
  <c r="F682" i="10"/>
  <c r="F678" i="10"/>
  <c r="F674" i="10"/>
  <c r="F670" i="10"/>
  <c r="F647" i="10"/>
  <c r="F646" i="10"/>
  <c r="F645" i="10"/>
  <c r="F703" i="10"/>
  <c r="F683" i="10"/>
  <c r="F679" i="10"/>
  <c r="F675" i="10"/>
  <c r="F671" i="10"/>
  <c r="F644" i="10"/>
  <c r="F643" i="10"/>
  <c r="F642" i="10"/>
  <c r="F691" i="10"/>
  <c r="F688" i="10"/>
  <c r="F67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7" i="10"/>
  <c r="F676" i="10"/>
  <c r="F628" i="10"/>
  <c r="F680" i="10"/>
  <c r="F627" i="10"/>
  <c r="F629" i="10"/>
  <c r="F626" i="10"/>
  <c r="F668" i="10"/>
  <c r="F684" i="10"/>
  <c r="F715" i="10" l="1"/>
  <c r="G625" i="10"/>
  <c r="G713" i="10" l="1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2" i="10"/>
  <c r="G678" i="10"/>
  <c r="G674" i="10"/>
  <c r="G670" i="10"/>
  <c r="G647" i="10"/>
  <c r="G646" i="10"/>
  <c r="G645" i="10"/>
  <c r="G712" i="10"/>
  <c r="G696" i="10"/>
  <c r="G689" i="10"/>
  <c r="G683" i="10"/>
  <c r="G679" i="10"/>
  <c r="G675" i="10"/>
  <c r="G671" i="10"/>
  <c r="G644" i="10"/>
  <c r="G700" i="10"/>
  <c r="G688" i="10"/>
  <c r="G684" i="10"/>
  <c r="G680" i="10"/>
  <c r="G676" i="10"/>
  <c r="G672" i="10"/>
  <c r="G668" i="10"/>
  <c r="G669" i="10"/>
  <c r="G642" i="10"/>
  <c r="G628" i="10"/>
  <c r="G673" i="10"/>
  <c r="G627" i="10"/>
  <c r="G677" i="10"/>
  <c r="G643" i="10"/>
  <c r="G629" i="10"/>
  <c r="G626" i="10"/>
  <c r="G681" i="10"/>
  <c r="G641" i="10"/>
  <c r="G639" i="10"/>
  <c r="G637" i="10"/>
  <c r="G635" i="10"/>
  <c r="G633" i="10"/>
  <c r="G631" i="10"/>
  <c r="G704" i="10"/>
  <c r="G640" i="10"/>
  <c r="G638" i="10"/>
  <c r="G636" i="10"/>
  <c r="G634" i="10"/>
  <c r="G632" i="10"/>
  <c r="G630" i="10"/>
  <c r="G715" i="10" l="1"/>
  <c r="H628" i="10"/>
  <c r="H710" i="10" l="1"/>
  <c r="H706" i="10"/>
  <c r="H702" i="10"/>
  <c r="H698" i="10"/>
  <c r="H694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3" i="10"/>
  <c r="H679" i="10"/>
  <c r="H675" i="10"/>
  <c r="H671" i="10"/>
  <c r="H709" i="10"/>
  <c r="H693" i="10"/>
  <c r="H686" i="10"/>
  <c r="H684" i="10"/>
  <c r="H680" i="10"/>
  <c r="H676" i="10"/>
  <c r="H672" i="10"/>
  <c r="H668" i="10"/>
  <c r="H713" i="10"/>
  <c r="H697" i="10"/>
  <c r="H681" i="10"/>
  <c r="H677" i="10"/>
  <c r="H673" i="10"/>
  <c r="H669" i="10"/>
  <c r="H685" i="10"/>
  <c r="H682" i="10"/>
  <c r="H701" i="10"/>
  <c r="H690" i="10"/>
  <c r="H670" i="10"/>
  <c r="H647" i="10"/>
  <c r="H645" i="10"/>
  <c r="H644" i="10"/>
  <c r="H643" i="10"/>
  <c r="H629" i="10"/>
  <c r="H674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8" i="10"/>
  <c r="H646" i="10"/>
  <c r="H642" i="10"/>
  <c r="H715" i="10" l="1"/>
  <c r="I629" i="10"/>
  <c r="I716" i="10" l="1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4" i="10"/>
  <c r="I680" i="10"/>
  <c r="I676" i="10"/>
  <c r="I672" i="10"/>
  <c r="I668" i="10"/>
  <c r="I706" i="10"/>
  <c r="I681" i="10"/>
  <c r="I677" i="10"/>
  <c r="I673" i="10"/>
  <c r="I669" i="10"/>
  <c r="I710" i="10"/>
  <c r="I694" i="10"/>
  <c r="I690" i="10"/>
  <c r="I685" i="10"/>
  <c r="I682" i="10"/>
  <c r="I678" i="10"/>
  <c r="I674" i="10"/>
  <c r="I670" i="10"/>
  <c r="I647" i="10"/>
  <c r="I646" i="10"/>
  <c r="I645" i="10"/>
  <c r="I679" i="10"/>
  <c r="I644" i="10"/>
  <c r="I643" i="10"/>
  <c r="I687" i="10"/>
  <c r="I683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1" i="10"/>
  <c r="I642" i="10"/>
  <c r="I675" i="10"/>
  <c r="I698" i="10"/>
  <c r="I715" i="10" l="1"/>
  <c r="J630" i="10"/>
  <c r="J712" i="10" l="1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703" i="10"/>
  <c r="J688" i="10"/>
  <c r="J682" i="10"/>
  <c r="J678" i="10"/>
  <c r="J674" i="10"/>
  <c r="J670" i="10"/>
  <c r="J647" i="10"/>
  <c r="J646" i="10"/>
  <c r="J645" i="10"/>
  <c r="J707" i="10"/>
  <c r="J691" i="10"/>
  <c r="J687" i="10"/>
  <c r="J683" i="10"/>
  <c r="J679" i="10"/>
  <c r="J675" i="10"/>
  <c r="J671" i="10"/>
  <c r="J644" i="10"/>
  <c r="K644" i="10" s="1"/>
  <c r="J643" i="10"/>
  <c r="J642" i="10"/>
  <c r="J676" i="10"/>
  <c r="J641" i="10"/>
  <c r="J640" i="10"/>
  <c r="J639" i="10"/>
  <c r="J638" i="10"/>
  <c r="J637" i="10"/>
  <c r="J636" i="10"/>
  <c r="J635" i="10"/>
  <c r="J634" i="10"/>
  <c r="J633" i="10"/>
  <c r="J632" i="10"/>
  <c r="J631" i="10"/>
  <c r="J695" i="10"/>
  <c r="J680" i="10"/>
  <c r="J711" i="10"/>
  <c r="J684" i="10"/>
  <c r="J668" i="10"/>
  <c r="J672" i="10"/>
  <c r="K713" i="10" l="1"/>
  <c r="K709" i="10"/>
  <c r="K705" i="10"/>
  <c r="K701" i="10"/>
  <c r="K697" i="10"/>
  <c r="K693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8" i="10"/>
  <c r="K682" i="10"/>
  <c r="K678" i="10"/>
  <c r="K674" i="10"/>
  <c r="K670" i="10"/>
  <c r="K700" i="10"/>
  <c r="K685" i="10"/>
  <c r="K683" i="10"/>
  <c r="K679" i="10"/>
  <c r="K675" i="10"/>
  <c r="K671" i="10"/>
  <c r="K704" i="10"/>
  <c r="K684" i="10"/>
  <c r="K680" i="10"/>
  <c r="K676" i="10"/>
  <c r="K672" i="10"/>
  <c r="K668" i="10"/>
  <c r="K715" i="10" s="1"/>
  <c r="K708" i="10"/>
  <c r="K673" i="10"/>
  <c r="K677" i="10"/>
  <c r="K689" i="10"/>
  <c r="K681" i="10"/>
  <c r="K669" i="10"/>
  <c r="K692" i="10"/>
  <c r="J715" i="10"/>
  <c r="L647" i="10"/>
  <c r="L710" i="10" l="1"/>
  <c r="M710" i="10" s="1"/>
  <c r="L706" i="10"/>
  <c r="M706" i="10" s="1"/>
  <c r="L702" i="10"/>
  <c r="M702" i="10" s="1"/>
  <c r="L698" i="10"/>
  <c r="M698" i="10" s="1"/>
  <c r="L694" i="10"/>
  <c r="M694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09" i="10"/>
  <c r="M709" i="10" s="1"/>
  <c r="L693" i="10"/>
  <c r="M693" i="10" s="1"/>
  <c r="L685" i="10"/>
  <c r="M685" i="10" s="1"/>
  <c r="L683" i="10"/>
  <c r="M683" i="10" s="1"/>
  <c r="L679" i="10"/>
  <c r="M679" i="10" s="1"/>
  <c r="L675" i="10"/>
  <c r="M675" i="10" s="1"/>
  <c r="L671" i="10"/>
  <c r="M671" i="10" s="1"/>
  <c r="L713" i="10"/>
  <c r="M713" i="10" s="1"/>
  <c r="L697" i="10"/>
  <c r="M697" i="10" s="1"/>
  <c r="L690" i="10"/>
  <c r="M690" i="10" s="1"/>
  <c r="L684" i="10"/>
  <c r="M684" i="10" s="1"/>
  <c r="L680" i="10"/>
  <c r="M680" i="10" s="1"/>
  <c r="L676" i="10"/>
  <c r="M676" i="10" s="1"/>
  <c r="L672" i="10"/>
  <c r="M672" i="10" s="1"/>
  <c r="L668" i="10"/>
  <c r="L701" i="10"/>
  <c r="M701" i="10" s="1"/>
  <c r="L689" i="10"/>
  <c r="M689" i="10" s="1"/>
  <c r="L681" i="10"/>
  <c r="M681" i="10" s="1"/>
  <c r="L677" i="10"/>
  <c r="M677" i="10" s="1"/>
  <c r="L673" i="10"/>
  <c r="M673" i="10" s="1"/>
  <c r="L669" i="10"/>
  <c r="M669" i="10" s="1"/>
  <c r="L670" i="10"/>
  <c r="M670" i="10" s="1"/>
  <c r="L674" i="10"/>
  <c r="M674" i="10" s="1"/>
  <c r="L705" i="10"/>
  <c r="M705" i="10" s="1"/>
  <c r="L686" i="10"/>
  <c r="M686" i="10" s="1"/>
  <c r="L678" i="10"/>
  <c r="M678" i="10" s="1"/>
  <c r="L682" i="10"/>
  <c r="M682" i="10" s="1"/>
  <c r="L715" i="10" l="1"/>
  <c r="M668" i="10"/>
  <c r="M715" i="10" s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C120" i="8" s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E776" i="1"/>
  <c r="C204" i="9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F815" i="1"/>
  <c r="O816" i="1"/>
  <c r="E372" i="9"/>
  <c r="E44" i="9"/>
  <c r="E79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B10" i="4"/>
  <c r="G10" i="4"/>
  <c r="F10" i="4"/>
  <c r="M816" i="1"/>
  <c r="I366" i="9"/>
  <c r="I381" i="9"/>
  <c r="CF77" i="1"/>
  <c r="Q816" i="1"/>
  <c r="G612" i="1"/>
  <c r="E800" i="1"/>
  <c r="E790" i="1"/>
  <c r="I300" i="9"/>
  <c r="C141" i="8" l="1"/>
  <c r="P816" i="1"/>
  <c r="I372" i="9"/>
  <c r="C430" i="1"/>
  <c r="G816" i="1"/>
  <c r="E787" i="1"/>
  <c r="I172" i="9"/>
  <c r="E775" i="1"/>
  <c r="E757" i="1"/>
  <c r="E108" i="9"/>
  <c r="D815" i="1"/>
  <c r="E807" i="1"/>
  <c r="F332" i="9"/>
  <c r="H300" i="9"/>
  <c r="E749" i="1"/>
  <c r="E300" i="9"/>
  <c r="C236" i="9"/>
  <c r="E783" i="1"/>
  <c r="E791" i="1"/>
  <c r="D268" i="9"/>
  <c r="C12" i="9"/>
  <c r="I140" i="9"/>
  <c r="E752" i="1"/>
  <c r="E788" i="1"/>
  <c r="E737" i="1"/>
  <c r="F814" i="10"/>
  <c r="T814" i="10"/>
  <c r="H814" i="10"/>
  <c r="R814" i="10"/>
  <c r="P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O52" i="1" s="1"/>
  <c r="BO67" i="1" s="1"/>
  <c r="BO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E744" i="1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BD52" i="1"/>
  <c r="BD67" i="1" s="1"/>
  <c r="BD71" i="1" s="1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AW52" i="1"/>
  <c r="AW67" i="1" s="1"/>
  <c r="AW71" i="1" s="1"/>
  <c r="G213" i="9" s="1"/>
  <c r="T52" i="1"/>
  <c r="T67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C614" i="1" s="1"/>
  <c r="D615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B52" i="1" l="1"/>
  <c r="AB67" i="1" s="1"/>
  <c r="G113" i="9" s="1"/>
  <c r="P52" i="1"/>
  <c r="P67" i="1" s="1"/>
  <c r="J747" i="1" s="1"/>
  <c r="BT52" i="1"/>
  <c r="BT67" i="1" s="1"/>
  <c r="J803" i="1" s="1"/>
  <c r="H52" i="1"/>
  <c r="H67" i="1" s="1"/>
  <c r="H71" i="1" s="1"/>
  <c r="AF52" i="1"/>
  <c r="AF67" i="1" s="1"/>
  <c r="AF71" i="1" s="1"/>
  <c r="BX52" i="1"/>
  <c r="BX67" i="1" s="1"/>
  <c r="BX71" i="1" s="1"/>
  <c r="C644" i="1" s="1"/>
  <c r="I149" i="9"/>
  <c r="C562" i="1"/>
  <c r="C623" i="1"/>
  <c r="H245" i="9"/>
  <c r="F21" i="9"/>
  <c r="C671" i="1"/>
  <c r="C499" i="1"/>
  <c r="G499" i="1" s="1"/>
  <c r="C638" i="1"/>
  <c r="C558" i="1"/>
  <c r="C702" i="1"/>
  <c r="AB71" i="1"/>
  <c r="J52" i="1"/>
  <c r="J67" i="1" s="1"/>
  <c r="AH52" i="1"/>
  <c r="AH67" i="1" s="1"/>
  <c r="J765" i="1" s="1"/>
  <c r="C542" i="1"/>
  <c r="C631" i="1"/>
  <c r="AJ52" i="1"/>
  <c r="AJ67" i="1" s="1"/>
  <c r="AJ71" i="1" s="1"/>
  <c r="C701" i="1" s="1"/>
  <c r="V52" i="1"/>
  <c r="V67" i="1" s="1"/>
  <c r="H81" i="9" s="1"/>
  <c r="BP52" i="1"/>
  <c r="BP67" i="1" s="1"/>
  <c r="AN52" i="1"/>
  <c r="AN67" i="1" s="1"/>
  <c r="E177" i="9" s="1"/>
  <c r="C550" i="1"/>
  <c r="G550" i="1" s="1"/>
  <c r="AG52" i="1"/>
  <c r="AG67" i="1" s="1"/>
  <c r="CE62" i="1"/>
  <c r="I364" i="9"/>
  <c r="C428" i="1"/>
  <c r="E816" i="1"/>
  <c r="H172" i="9"/>
  <c r="C569" i="1"/>
  <c r="F341" i="9"/>
  <c r="I277" i="9"/>
  <c r="CE48" i="1"/>
  <c r="F76" i="9"/>
  <c r="E751" i="1"/>
  <c r="T71" i="1"/>
  <c r="C549" i="1"/>
  <c r="G245" i="9"/>
  <c r="C624" i="1"/>
  <c r="I49" i="9"/>
  <c r="J798" i="1"/>
  <c r="D305" i="9"/>
  <c r="H17" i="9"/>
  <c r="J739" i="1"/>
  <c r="J806" i="10"/>
  <c r="J776" i="10"/>
  <c r="J755" i="10"/>
  <c r="N815" i="1"/>
  <c r="J759" i="1"/>
  <c r="F51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C52" i="1"/>
  <c r="CC67" i="1" s="1"/>
  <c r="CC71" i="1" s="1"/>
  <c r="D373" i="9" s="1"/>
  <c r="AC52" i="1"/>
  <c r="AC67" i="1" s="1"/>
  <c r="AC71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AZ52" i="1"/>
  <c r="AZ67" i="1" s="1"/>
  <c r="AZ71" i="1" s="1"/>
  <c r="C245" i="9" s="1"/>
  <c r="N52" i="1"/>
  <c r="N67" i="1" s="1"/>
  <c r="N71" i="1" s="1"/>
  <c r="C679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643" i="1" s="1"/>
  <c r="BI52" i="1"/>
  <c r="BI67" i="1" s="1"/>
  <c r="BI71" i="1" s="1"/>
  <c r="K52" i="1"/>
  <c r="K67" i="1" s="1"/>
  <c r="K71" i="1" s="1"/>
  <c r="H149" i="9"/>
  <c r="C529" i="1"/>
  <c r="G529" i="1" s="1"/>
  <c r="C545" i="1"/>
  <c r="G545" i="1" s="1"/>
  <c r="D465" i="1"/>
  <c r="CB71" i="1"/>
  <c r="C622" i="1" s="1"/>
  <c r="F505" i="1"/>
  <c r="H505" i="1"/>
  <c r="F499" i="1"/>
  <c r="H499" i="1"/>
  <c r="E739" i="1"/>
  <c r="H12" i="9"/>
  <c r="C521" i="1"/>
  <c r="G521" i="1" s="1"/>
  <c r="G117" i="9"/>
  <c r="C693" i="1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D149" i="9"/>
  <c r="C525" i="1"/>
  <c r="G525" i="1" s="1"/>
  <c r="E758" i="10"/>
  <c r="E774" i="10"/>
  <c r="E798" i="10"/>
  <c r="J738" i="1"/>
  <c r="G17" i="9"/>
  <c r="I273" i="9"/>
  <c r="J796" i="1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D309" i="9"/>
  <c r="C627" i="1"/>
  <c r="C560" i="1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539" i="1"/>
  <c r="G539" i="1" s="1"/>
  <c r="E782" i="10"/>
  <c r="E806" i="10"/>
  <c r="F516" i="1"/>
  <c r="J735" i="1"/>
  <c r="D17" i="9"/>
  <c r="J800" i="1"/>
  <c r="F305" i="9"/>
  <c r="J771" i="10"/>
  <c r="C181" i="9"/>
  <c r="C703" i="1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6" i="1"/>
  <c r="G506" i="1" s="1"/>
  <c r="F53" i="9"/>
  <c r="C678" i="1"/>
  <c r="G53" i="9"/>
  <c r="C507" i="1"/>
  <c r="G507" i="1" s="1"/>
  <c r="I21" i="9" l="1"/>
  <c r="C694" i="1"/>
  <c r="C522" i="1"/>
  <c r="G522" i="1" s="1"/>
  <c r="H117" i="9"/>
  <c r="C518" i="1"/>
  <c r="G518" i="1" s="1"/>
  <c r="C690" i="1"/>
  <c r="D213" i="9"/>
  <c r="C670" i="1"/>
  <c r="E21" i="9"/>
  <c r="I305" i="9"/>
  <c r="BT71" i="1"/>
  <c r="C640" i="1" s="1"/>
  <c r="F277" i="9"/>
  <c r="F213" i="9"/>
  <c r="C541" i="1"/>
  <c r="C568" i="1"/>
  <c r="C574" i="1"/>
  <c r="C620" i="1"/>
  <c r="C628" i="1"/>
  <c r="C373" i="9"/>
  <c r="C617" i="1"/>
  <c r="E341" i="9"/>
  <c r="C546" i="1"/>
  <c r="G546" i="1" s="1"/>
  <c r="D245" i="9"/>
  <c r="C630" i="1"/>
  <c r="C674" i="1"/>
  <c r="D117" i="9"/>
  <c r="C641" i="1"/>
  <c r="C341" i="9"/>
  <c r="C566" i="1"/>
  <c r="C505" i="1"/>
  <c r="G505" i="1" s="1"/>
  <c r="C677" i="1"/>
  <c r="E53" i="9"/>
  <c r="J753" i="1"/>
  <c r="V71" i="1"/>
  <c r="C688" i="1"/>
  <c r="C676" i="1"/>
  <c r="D53" i="9"/>
  <c r="C504" i="1"/>
  <c r="G504" i="1" s="1"/>
  <c r="F181" i="9"/>
  <c r="C534" i="1"/>
  <c r="G534" i="1" s="1"/>
  <c r="C706" i="1"/>
  <c r="I85" i="9"/>
  <c r="C554" i="1"/>
  <c r="E277" i="9"/>
  <c r="C634" i="1"/>
  <c r="C639" i="1"/>
  <c r="C564" i="1"/>
  <c r="H309" i="9"/>
  <c r="C691" i="1"/>
  <c r="C519" i="1"/>
  <c r="G519" i="1" s="1"/>
  <c r="E117" i="9"/>
  <c r="C277" i="9"/>
  <c r="C618" i="1"/>
  <c r="C540" i="1"/>
  <c r="G540" i="1" s="1"/>
  <c r="C712" i="1"/>
  <c r="E213" i="9"/>
  <c r="C636" i="1"/>
  <c r="D277" i="9"/>
  <c r="C511" i="1"/>
  <c r="C683" i="1"/>
  <c r="D85" i="9"/>
  <c r="C647" i="1"/>
  <c r="E145" i="9"/>
  <c r="J764" i="1"/>
  <c r="AG71" i="1"/>
  <c r="C689" i="1"/>
  <c r="C117" i="9"/>
  <c r="C517" i="1"/>
  <c r="G517" i="1" s="1"/>
  <c r="C537" i="1"/>
  <c r="G537" i="1" s="1"/>
  <c r="I181" i="9"/>
  <c r="C709" i="1"/>
  <c r="I341" i="9"/>
  <c r="F145" i="9"/>
  <c r="AH71" i="1"/>
  <c r="C695" i="1"/>
  <c r="C557" i="1"/>
  <c r="C637" i="1"/>
  <c r="H277" i="9"/>
  <c r="C552" i="1"/>
  <c r="J771" i="1"/>
  <c r="AN71" i="1"/>
  <c r="C49" i="9"/>
  <c r="J71" i="1"/>
  <c r="J741" i="1"/>
  <c r="I117" i="9"/>
  <c r="C524" i="1"/>
  <c r="C696" i="1"/>
  <c r="C149" i="9"/>
  <c r="C682" i="1"/>
  <c r="C85" i="9"/>
  <c r="C510" i="1"/>
  <c r="G510" i="1" s="1"/>
  <c r="C710" i="1"/>
  <c r="C213" i="9"/>
  <c r="C538" i="1"/>
  <c r="G538" i="1" s="1"/>
  <c r="G85" i="9"/>
  <c r="C514" i="1"/>
  <c r="G514" i="1" s="1"/>
  <c r="C686" i="1"/>
  <c r="C553" i="1"/>
  <c r="J799" i="1"/>
  <c r="BP71" i="1"/>
  <c r="E305" i="9"/>
  <c r="E815" i="1"/>
  <c r="D715" i="1"/>
  <c r="H498" i="1"/>
  <c r="H544" i="1"/>
  <c r="H501" i="1"/>
  <c r="H520" i="1"/>
  <c r="C573" i="1"/>
  <c r="H516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I309" i="9" l="1"/>
  <c r="C565" i="1"/>
  <c r="H510" i="1"/>
  <c r="C621" i="1"/>
  <c r="E623" i="1" s="1"/>
  <c r="E716" i="1" s="1"/>
  <c r="E309" i="9"/>
  <c r="C561" i="1"/>
  <c r="C648" i="1"/>
  <c r="M716" i="1" s="1"/>
  <c r="Y816" i="1" s="1"/>
  <c r="C53" i="9"/>
  <c r="C675" i="1"/>
  <c r="C503" i="1"/>
  <c r="G511" i="1"/>
  <c r="H511" i="1"/>
  <c r="C687" i="1"/>
  <c r="C515" i="1"/>
  <c r="H85" i="9"/>
  <c r="C699" i="1"/>
  <c r="F149" i="9"/>
  <c r="C527" i="1"/>
  <c r="G527" i="1" s="1"/>
  <c r="C705" i="1"/>
  <c r="E181" i="9"/>
  <c r="C533" i="1"/>
  <c r="G533" i="1" s="1"/>
  <c r="E149" i="9"/>
  <c r="C526" i="1"/>
  <c r="C698" i="1"/>
  <c r="H512" i="1"/>
  <c r="C496" i="1"/>
  <c r="C668" i="1"/>
  <c r="C21" i="9"/>
  <c r="G524" i="1"/>
  <c r="H524" i="1"/>
  <c r="H513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12" i="1" l="1"/>
  <c r="E677" i="1" s="1"/>
  <c r="E629" i="1"/>
  <c r="E628" i="1"/>
  <c r="E695" i="1"/>
  <c r="E699" i="1"/>
  <c r="E696" i="1"/>
  <c r="E697" i="1"/>
  <c r="E712" i="1"/>
  <c r="E703" i="1"/>
  <c r="C715" i="1"/>
  <c r="E644" i="1"/>
  <c r="E635" i="1"/>
  <c r="E673" i="1"/>
  <c r="E680" i="1"/>
  <c r="E672" i="1"/>
  <c r="E674" i="1"/>
  <c r="G503" i="1"/>
  <c r="H503" i="1" s="1"/>
  <c r="E638" i="1"/>
  <c r="C716" i="1"/>
  <c r="I373" i="9"/>
  <c r="G526" i="1"/>
  <c r="H526" i="1"/>
  <c r="E700" i="1"/>
  <c r="E676" i="1"/>
  <c r="E643" i="1"/>
  <c r="E641" i="1"/>
  <c r="G515" i="1"/>
  <c r="H515" i="1"/>
  <c r="E637" i="1"/>
  <c r="E627" i="1"/>
  <c r="E632" i="1"/>
  <c r="E690" i="1"/>
  <c r="E713" i="1"/>
  <c r="E684" i="1"/>
  <c r="E640" i="1"/>
  <c r="G496" i="1"/>
  <c r="H496" i="1" s="1"/>
  <c r="E639" i="1"/>
  <c r="E678" i="1"/>
  <c r="E686" i="1"/>
  <c r="E692" i="1"/>
  <c r="E630" i="1"/>
  <c r="E702" i="1"/>
  <c r="E701" i="1"/>
  <c r="E675" i="1"/>
  <c r="E670" i="1"/>
  <c r="E645" i="1"/>
  <c r="E711" i="1"/>
  <c r="E669" i="1"/>
  <c r="E704" i="1"/>
  <c r="E688" i="1"/>
  <c r="E671" i="1"/>
  <c r="E636" i="1"/>
  <c r="E693" i="1"/>
  <c r="E683" i="1"/>
  <c r="E698" i="1"/>
  <c r="E706" i="1"/>
  <c r="E631" i="1"/>
  <c r="E709" i="1"/>
  <c r="E668" i="1"/>
  <c r="C433" i="1"/>
  <c r="C441" i="1" s="1"/>
  <c r="J816" i="1"/>
  <c r="I369" i="9"/>
  <c r="J815" i="10"/>
  <c r="E624" i="1" l="1"/>
  <c r="F624" i="1" s="1"/>
  <c r="E694" i="1"/>
  <c r="E685" i="1"/>
  <c r="E689" i="1"/>
  <c r="E682" i="1"/>
  <c r="F689" i="1"/>
  <c r="F711" i="1"/>
  <c r="F676" i="1"/>
  <c r="F627" i="1"/>
  <c r="F674" i="1"/>
  <c r="F709" i="1"/>
  <c r="F625" i="1"/>
  <c r="F681" i="1"/>
  <c r="F703" i="1"/>
  <c r="F645" i="1"/>
  <c r="F631" i="1"/>
  <c r="F696" i="1"/>
  <c r="F646" i="1"/>
  <c r="F695" i="1"/>
  <c r="F691" i="1"/>
  <c r="F638" i="1"/>
  <c r="F670" i="1"/>
  <c r="F697" i="1"/>
  <c r="F628" i="1"/>
  <c r="F636" i="1"/>
  <c r="F671" i="1"/>
  <c r="F708" i="1"/>
  <c r="F682" i="1"/>
  <c r="F692" i="1"/>
  <c r="F701" i="1"/>
  <c r="F686" i="1"/>
  <c r="F698" i="1"/>
  <c r="F702" i="1"/>
  <c r="F699" i="1"/>
  <c r="F640" i="1"/>
  <c r="F706" i="1"/>
  <c r="F641" i="1"/>
  <c r="F629" i="1"/>
  <c r="F626" i="1"/>
  <c r="F637" i="1"/>
  <c r="F678" i="1"/>
  <c r="F677" i="1"/>
  <c r="F635" i="1"/>
  <c r="F705" i="1"/>
  <c r="F716" i="1"/>
  <c r="F675" i="1"/>
  <c r="F634" i="1"/>
  <c r="F704" i="1"/>
  <c r="F700" i="1"/>
  <c r="F713" i="1"/>
  <c r="F683" i="1"/>
  <c r="F643" i="1"/>
  <c r="F680" i="1"/>
  <c r="F687" i="1"/>
  <c r="F710" i="1"/>
  <c r="F707" i="1"/>
  <c r="F688" i="1"/>
  <c r="F679" i="1"/>
  <c r="F630" i="1"/>
  <c r="F712" i="1"/>
  <c r="F633" i="1"/>
  <c r="F690" i="1"/>
  <c r="F647" i="1"/>
  <c r="F669" i="1"/>
  <c r="F632" i="1"/>
  <c r="F672" i="1"/>
  <c r="F694" i="1"/>
  <c r="F639" i="1"/>
  <c r="F685" i="1"/>
  <c r="F668" i="1"/>
  <c r="F693" i="1"/>
  <c r="F642" i="1"/>
  <c r="F644" i="1"/>
  <c r="F673" i="1"/>
  <c r="F684" i="1"/>
  <c r="E625" i="1"/>
  <c r="G625" i="1" s="1"/>
  <c r="E626" i="1"/>
  <c r="E642" i="1"/>
  <c r="E710" i="1"/>
  <c r="E687" i="1"/>
  <c r="E679" i="1"/>
  <c r="E647" i="1"/>
  <c r="E634" i="1"/>
  <c r="E646" i="1"/>
  <c r="E681" i="1"/>
  <c r="E705" i="1"/>
  <c r="E633" i="1"/>
  <c r="E708" i="1"/>
  <c r="E691" i="1"/>
  <c r="E707" i="1"/>
  <c r="E715" i="1" l="1"/>
  <c r="G707" i="1"/>
  <c r="G676" i="1"/>
  <c r="G709" i="1"/>
  <c r="G639" i="1"/>
  <c r="G687" i="1"/>
  <c r="G700" i="1"/>
  <c r="G682" i="1"/>
  <c r="G694" i="1"/>
  <c r="G672" i="1"/>
  <c r="G710" i="1"/>
  <c r="G679" i="1"/>
  <c r="G680" i="1"/>
  <c r="G670" i="1"/>
  <c r="G698" i="1"/>
  <c r="G631" i="1"/>
  <c r="G703" i="1"/>
  <c r="G701" i="1"/>
  <c r="G627" i="1"/>
  <c r="G695" i="1"/>
  <c r="G668" i="1"/>
  <c r="G675" i="1"/>
  <c r="G704" i="1"/>
  <c r="G635" i="1"/>
  <c r="G713" i="1"/>
  <c r="G643" i="1"/>
  <c r="G641" i="1"/>
  <c r="G708" i="1"/>
  <c r="G690" i="1"/>
  <c r="G636" i="1"/>
  <c r="G644" i="1"/>
  <c r="G638" i="1"/>
  <c r="G702" i="1"/>
  <c r="G669" i="1"/>
  <c r="G645" i="1"/>
  <c r="G640" i="1"/>
  <c r="G626" i="1"/>
  <c r="G689" i="1"/>
  <c r="G711" i="1"/>
  <c r="G634" i="1"/>
  <c r="G628" i="1"/>
  <c r="G674" i="1"/>
  <c r="G696" i="1"/>
  <c r="G632" i="1"/>
  <c r="G705" i="1"/>
  <c r="G686" i="1"/>
  <c r="G671" i="1"/>
  <c r="G629" i="1"/>
  <c r="G681" i="1"/>
  <c r="G706" i="1"/>
  <c r="G712" i="1"/>
  <c r="G642" i="1"/>
  <c r="G693" i="1"/>
  <c r="G630" i="1"/>
  <c r="G691" i="1"/>
  <c r="G673" i="1"/>
  <c r="G692" i="1"/>
  <c r="G677" i="1"/>
  <c r="G683" i="1"/>
  <c r="G688" i="1"/>
  <c r="G646" i="1"/>
  <c r="G647" i="1"/>
  <c r="G684" i="1"/>
  <c r="G637" i="1"/>
  <c r="G678" i="1"/>
  <c r="G685" i="1"/>
  <c r="G716" i="1"/>
  <c r="G633" i="1"/>
  <c r="G697" i="1"/>
  <c r="G699" i="1"/>
  <c r="F715" i="1"/>
  <c r="H628" i="1" l="1"/>
  <c r="H699" i="1" s="1"/>
  <c r="H670" i="1"/>
  <c r="H629" i="1"/>
  <c r="H704" i="1"/>
  <c r="H635" i="1"/>
  <c r="H673" i="1"/>
  <c r="H643" i="1"/>
  <c r="H641" i="1"/>
  <c r="H679" i="1"/>
  <c r="H686" i="1"/>
  <c r="H632" i="1"/>
  <c r="H676" i="1"/>
  <c r="H668" i="1"/>
  <c r="H669" i="1"/>
  <c r="H646" i="1"/>
  <c r="H630" i="1"/>
  <c r="H631" i="1"/>
  <c r="H712" i="1"/>
  <c r="H636" i="1"/>
  <c r="H707" i="1"/>
  <c r="H698" i="1"/>
  <c r="H685" i="1"/>
  <c r="H634" i="1"/>
  <c r="H689" i="1"/>
  <c r="H706" i="1"/>
  <c r="H702" i="1"/>
  <c r="H671" i="1"/>
  <c r="H672" i="1"/>
  <c r="H697" i="1"/>
  <c r="H694" i="1"/>
  <c r="H687" i="1"/>
  <c r="H674" i="1"/>
  <c r="H710" i="1"/>
  <c r="H691" i="1"/>
  <c r="H642" i="1"/>
  <c r="H696" i="1"/>
  <c r="H639" i="1"/>
  <c r="H713" i="1"/>
  <c r="H684" i="1"/>
  <c r="H705" i="1"/>
  <c r="H690" i="1"/>
  <c r="H637" i="1"/>
  <c r="H695" i="1"/>
  <c r="H644" i="1"/>
  <c r="H709" i="1"/>
  <c r="H645" i="1"/>
  <c r="H678" i="1"/>
  <c r="H681" i="1"/>
  <c r="H708" i="1"/>
  <c r="H693" i="1"/>
  <c r="H692" i="1"/>
  <c r="H716" i="1"/>
  <c r="H640" i="1"/>
  <c r="H700" i="1"/>
  <c r="H677" i="1"/>
  <c r="H688" i="1"/>
  <c r="H683" i="1"/>
  <c r="H633" i="1"/>
  <c r="H680" i="1"/>
  <c r="H675" i="1"/>
  <c r="H647" i="1"/>
  <c r="H682" i="1"/>
  <c r="H638" i="1"/>
  <c r="H703" i="1"/>
  <c r="H711" i="1"/>
  <c r="I629" i="1"/>
  <c r="G715" i="1"/>
  <c r="H701" i="1" l="1"/>
  <c r="H715" i="1"/>
  <c r="I669" i="1"/>
  <c r="I705" i="1"/>
  <c r="I674" i="1"/>
  <c r="I689" i="1"/>
  <c r="I641" i="1"/>
  <c r="I694" i="1"/>
  <c r="I702" i="1"/>
  <c r="I673" i="1"/>
  <c r="I692" i="1"/>
  <c r="I630" i="1"/>
  <c r="I700" i="1"/>
  <c r="I699" i="1"/>
  <c r="I691" i="1"/>
  <c r="I688" i="1"/>
  <c r="I698" i="1"/>
  <c r="I701" i="1"/>
  <c r="I679" i="1"/>
  <c r="I632" i="1"/>
  <c r="I709" i="1"/>
  <c r="I635" i="1"/>
  <c r="I696" i="1"/>
  <c r="I644" i="1"/>
  <c r="I680" i="1"/>
  <c r="I695" i="1"/>
  <c r="I713" i="1"/>
  <c r="I643" i="1"/>
  <c r="I678" i="1"/>
  <c r="I633" i="1"/>
  <c r="I637" i="1"/>
  <c r="I640" i="1"/>
  <c r="I645" i="1"/>
  <c r="I670" i="1"/>
  <c r="I642" i="1"/>
  <c r="I681" i="1"/>
  <c r="I684" i="1"/>
  <c r="I711" i="1"/>
  <c r="I693" i="1"/>
  <c r="I634" i="1"/>
  <c r="I672" i="1"/>
  <c r="I636" i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47" i="1"/>
  <c r="I668" i="1"/>
  <c r="I703" i="1"/>
  <c r="I682" i="1"/>
  <c r="I687" i="1"/>
  <c r="I710" i="1"/>
  <c r="I671" i="1"/>
  <c r="I706" i="1"/>
  <c r="I707" i="1"/>
  <c r="I676" i="1"/>
  <c r="I715" i="1" l="1"/>
  <c r="J630" i="1"/>
  <c r="J690" i="1" l="1"/>
  <c r="J684" i="1"/>
  <c r="J680" i="1"/>
  <c r="J637" i="1"/>
  <c r="J709" i="1"/>
  <c r="J632" i="1"/>
  <c r="J646" i="1"/>
  <c r="J643" i="1"/>
  <c r="J678" i="1"/>
  <c r="J705" i="1"/>
  <c r="J673" i="1"/>
  <c r="J686" i="1"/>
  <c r="J640" i="1"/>
  <c r="J716" i="1"/>
  <c r="J674" i="1"/>
  <c r="J644" i="1"/>
  <c r="J638" i="1"/>
  <c r="J670" i="1"/>
  <c r="J641" i="1"/>
  <c r="J671" i="1"/>
  <c r="J677" i="1"/>
  <c r="J688" i="1"/>
  <c r="J707" i="1"/>
  <c r="J698" i="1"/>
  <c r="J699" i="1"/>
  <c r="J668" i="1"/>
  <c r="J672" i="1"/>
  <c r="J689" i="1"/>
  <c r="J676" i="1"/>
  <c r="J712" i="1"/>
  <c r="J692" i="1"/>
  <c r="J710" i="1"/>
  <c r="J711" i="1"/>
  <c r="J694" i="1"/>
  <c r="J695" i="1"/>
  <c r="J687" i="1"/>
  <c r="J691" i="1"/>
  <c r="J697" i="1"/>
  <c r="J693" i="1"/>
  <c r="J642" i="1"/>
  <c r="J633" i="1"/>
  <c r="J645" i="1"/>
  <c r="J681" i="1"/>
  <c r="J700" i="1"/>
  <c r="J708" i="1"/>
  <c r="J675" i="1"/>
  <c r="J706" i="1"/>
  <c r="J679" i="1"/>
  <c r="J702" i="1"/>
  <c r="J703" i="1"/>
  <c r="J635" i="1"/>
  <c r="J669" i="1"/>
  <c r="J704" i="1"/>
  <c r="J639" i="1"/>
  <c r="J696" i="1"/>
  <c r="J701" i="1"/>
  <c r="J683" i="1"/>
  <c r="J647" i="1"/>
  <c r="J631" i="1"/>
  <c r="J713" i="1"/>
  <c r="J682" i="1"/>
  <c r="J634" i="1"/>
  <c r="J685" i="1"/>
  <c r="J636" i="1"/>
  <c r="L647" i="1" l="1"/>
  <c r="K644" i="1"/>
  <c r="J715" i="1"/>
  <c r="L685" i="1"/>
  <c r="L701" i="1"/>
  <c r="L696" i="1"/>
  <c r="L681" i="1"/>
  <c r="L671" i="1"/>
  <c r="L708" i="1"/>
  <c r="L673" i="1"/>
  <c r="L712" i="1"/>
  <c r="L698" i="1"/>
  <c r="L668" i="1"/>
  <c r="L690" i="1"/>
  <c r="L682" i="1"/>
  <c r="L699" i="1"/>
  <c r="L692" i="1"/>
  <c r="L710" i="1"/>
  <c r="L678" i="1"/>
  <c r="L691" i="1"/>
  <c r="L669" i="1"/>
  <c r="L683" i="1"/>
  <c r="L679" i="1"/>
  <c r="L705" i="1"/>
  <c r="L716" i="1"/>
  <c r="L702" i="1"/>
  <c r="L688" i="1"/>
  <c r="L709" i="1"/>
  <c r="L689" i="1"/>
  <c r="L676" i="1"/>
  <c r="L672" i="1"/>
  <c r="L686" i="1"/>
  <c r="L706" i="1"/>
  <c r="L697" i="1"/>
  <c r="L687" i="1"/>
  <c r="L677" i="1"/>
  <c r="L704" i="1"/>
  <c r="L684" i="1"/>
  <c r="L694" i="1"/>
  <c r="L700" i="1"/>
  <c r="L707" i="1"/>
  <c r="L703" i="1"/>
  <c r="L711" i="1"/>
  <c r="L675" i="1"/>
  <c r="L680" i="1"/>
  <c r="L693" i="1"/>
  <c r="L713" i="1"/>
  <c r="L670" i="1"/>
  <c r="L695" i="1"/>
  <c r="L674" i="1"/>
  <c r="L715" i="1" l="1"/>
  <c r="K716" i="1"/>
  <c r="K672" i="1"/>
  <c r="M672" i="1" s="1"/>
  <c r="K689" i="1"/>
  <c r="M689" i="1" s="1"/>
  <c r="K697" i="1"/>
  <c r="M697" i="1" s="1"/>
  <c r="K694" i="1"/>
  <c r="M694" i="1" s="1"/>
  <c r="K713" i="1"/>
  <c r="M713" i="1" s="1"/>
  <c r="K680" i="1"/>
  <c r="M680" i="1" s="1"/>
  <c r="K703" i="1"/>
  <c r="M703" i="1" s="1"/>
  <c r="K673" i="1"/>
  <c r="M673" i="1" s="1"/>
  <c r="K678" i="1"/>
  <c r="M678" i="1" s="1"/>
  <c r="K676" i="1"/>
  <c r="M676" i="1" s="1"/>
  <c r="K710" i="1"/>
  <c r="M710" i="1" s="1"/>
  <c r="K699" i="1"/>
  <c r="M699" i="1" s="1"/>
  <c r="K698" i="1"/>
  <c r="M698" i="1" s="1"/>
  <c r="K690" i="1"/>
  <c r="M690" i="1" s="1"/>
  <c r="K693" i="1"/>
  <c r="M693" i="1" s="1"/>
  <c r="K679" i="1"/>
  <c r="M679" i="1" s="1"/>
  <c r="K706" i="1"/>
  <c r="M706" i="1" s="1"/>
  <c r="K674" i="1"/>
  <c r="M674" i="1" s="1"/>
  <c r="K681" i="1"/>
  <c r="M681" i="1" s="1"/>
  <c r="K685" i="1"/>
  <c r="M685" i="1" s="1"/>
  <c r="K687" i="1"/>
  <c r="M687" i="1" s="1"/>
  <c r="K705" i="1"/>
  <c r="M705" i="1" s="1"/>
  <c r="K700" i="1"/>
  <c r="M700" i="1" s="1"/>
  <c r="K677" i="1"/>
  <c r="M677" i="1" s="1"/>
  <c r="K695" i="1"/>
  <c r="M695" i="1" s="1"/>
  <c r="K670" i="1"/>
  <c r="M670" i="1" s="1"/>
  <c r="K701" i="1"/>
  <c r="M701" i="1" s="1"/>
  <c r="K707" i="1"/>
  <c r="M707" i="1" s="1"/>
  <c r="K708" i="1"/>
  <c r="M708" i="1" s="1"/>
  <c r="K671" i="1"/>
  <c r="M671" i="1" s="1"/>
  <c r="K709" i="1"/>
  <c r="M709" i="1" s="1"/>
  <c r="K668" i="1"/>
  <c r="K711" i="1"/>
  <c r="M711" i="1" s="1"/>
  <c r="K696" i="1"/>
  <c r="M696" i="1" s="1"/>
  <c r="K683" i="1"/>
  <c r="M683" i="1" s="1"/>
  <c r="K686" i="1"/>
  <c r="M686" i="1" s="1"/>
  <c r="K682" i="1"/>
  <c r="M682" i="1" s="1"/>
  <c r="K691" i="1"/>
  <c r="M691" i="1" s="1"/>
  <c r="K669" i="1"/>
  <c r="M669" i="1" s="1"/>
  <c r="K704" i="1"/>
  <c r="M704" i="1" s="1"/>
  <c r="K675" i="1"/>
  <c r="M675" i="1" s="1"/>
  <c r="K692" i="1"/>
  <c r="M692" i="1" s="1"/>
  <c r="K684" i="1"/>
  <c r="M684" i="1" s="1"/>
  <c r="K712" i="1"/>
  <c r="M712" i="1" s="1"/>
  <c r="K688" i="1"/>
  <c r="M688" i="1" s="1"/>
  <c r="K702" i="1"/>
  <c r="M702" i="1" s="1"/>
  <c r="E215" i="9" l="1"/>
  <c r="Y778" i="1"/>
  <c r="G87" i="9"/>
  <c r="Y752" i="1"/>
  <c r="G183" i="9"/>
  <c r="Y773" i="1"/>
  <c r="F87" i="9"/>
  <c r="Y751" i="1"/>
  <c r="F151" i="9"/>
  <c r="Y765" i="1"/>
  <c r="Y760" i="1"/>
  <c r="H119" i="9"/>
  <c r="F215" i="9"/>
  <c r="Y779" i="1"/>
  <c r="Y749" i="1"/>
  <c r="D87" i="9"/>
  <c r="H151" i="9"/>
  <c r="Y767" i="1"/>
  <c r="I55" i="9"/>
  <c r="Y747" i="1"/>
  <c r="Y758" i="1"/>
  <c r="F119" i="9"/>
  <c r="C151" i="9"/>
  <c r="Y762" i="1"/>
  <c r="E23" i="9"/>
  <c r="Y736" i="1"/>
  <c r="I23" i="9"/>
  <c r="Y740" i="1"/>
  <c r="H87" i="9"/>
  <c r="Y753" i="1"/>
  <c r="C55" i="9"/>
  <c r="Y741" i="1"/>
  <c r="Y777" i="1"/>
  <c r="D215" i="9"/>
  <c r="I119" i="9"/>
  <c r="Y761" i="1"/>
  <c r="Y772" i="1"/>
  <c r="F183" i="9"/>
  <c r="G23" i="9"/>
  <c r="Y738" i="1"/>
  <c r="Y748" i="1"/>
  <c r="C87" i="9"/>
  <c r="D183" i="9"/>
  <c r="Y770" i="1"/>
  <c r="E55" i="9"/>
  <c r="Y743" i="1"/>
  <c r="Y745" i="1"/>
  <c r="G55" i="9"/>
  <c r="Y739" i="1"/>
  <c r="H23" i="9"/>
  <c r="E151" i="9"/>
  <c r="Y764" i="1"/>
  <c r="Y735" i="1"/>
  <c r="D23" i="9"/>
  <c r="Y759" i="1"/>
  <c r="G119" i="9"/>
  <c r="Y769" i="1"/>
  <c r="C183" i="9"/>
  <c r="Y774" i="1"/>
  <c r="H183" i="9"/>
  <c r="I151" i="9"/>
  <c r="Y768" i="1"/>
  <c r="E119" i="9"/>
  <c r="Y757" i="1"/>
  <c r="F23" i="9"/>
  <c r="Y737" i="1"/>
  <c r="E183" i="9"/>
  <c r="Y771" i="1"/>
  <c r="Y756" i="1"/>
  <c r="D119" i="9"/>
  <c r="Y746" i="1"/>
  <c r="H55" i="9"/>
  <c r="K715" i="1"/>
  <c r="F55" i="9"/>
  <c r="Y744" i="1"/>
  <c r="Y742" i="1"/>
  <c r="D55" i="9"/>
  <c r="Y776" i="1"/>
  <c r="C215" i="9"/>
  <c r="I87" i="9"/>
  <c r="Y754" i="1"/>
  <c r="Y775" i="1"/>
  <c r="I183" i="9"/>
  <c r="C119" i="9"/>
  <c r="Y755" i="1"/>
  <c r="Y750" i="1"/>
  <c r="E87" i="9"/>
  <c r="Y766" i="1"/>
  <c r="G151" i="9"/>
  <c r="D151" i="9"/>
  <c r="Y763" i="1"/>
  <c r="M668" i="1"/>
  <c r="C23" i="9" l="1"/>
  <c r="M715" i="1"/>
  <c r="Y734" i="1"/>
  <c r="Y815" i="1" s="1"/>
</calcChain>
</file>

<file path=xl/sharedStrings.xml><?xml version="1.0" encoding="utf-8"?>
<sst xmlns="http://schemas.openxmlformats.org/spreadsheetml/2006/main" count="4938" uniqueCount="1280">
  <si>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</si>
  <si>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</si>
  <si>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</si>
  <si>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</si>
  <si>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</si>
  <si>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</si>
  <si>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</si>
  <si>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</si>
  <si>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</si>
  <si>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</si>
  <si>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</si>
  <si>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</si>
  <si>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</si>
  <si>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</si>
  <si>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</si>
  <si>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</si>
  <si>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</si>
  <si>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</si>
  <si>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</si>
  <si>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</si>
  <si>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</si>
  <si>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</si>
  <si>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</si>
  <si>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</si>
  <si>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</si>
  <si>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</si>
  <si>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</si>
  <si>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</si>
  <si>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</si>
  <si>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</si>
  <si>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</si>
  <si>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</si>
  <si>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</si>
  <si>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</si>
  <si>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</si>
  <si>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</si>
  <si>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</si>
  <si>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</si>
  <si>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</si>
  <si>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</si>
  <si>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</si>
  <si>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</si>
  <si>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</si>
  <si>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</si>
  <si>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</si>
  <si>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</si>
  <si>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</si>
  <si>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</si>
  <si>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</si>
  <si>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</si>
  <si>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</si>
  <si>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</si>
  <si>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</si>
  <si>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</si>
  <si>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</si>
  <si>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</si>
  <si>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</si>
  <si>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</si>
  <si>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</si>
  <si>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</si>
  <si>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</si>
  <si>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</si>
  <si>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</si>
  <si>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</si>
  <si>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</si>
  <si>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</si>
  <si>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</si>
  <si>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</si>
  <si>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</si>
  <si>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</si>
  <si>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</si>
  <si>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</si>
  <si>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</si>
  <si>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</si>
  <si>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</si>
  <si>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</si>
  <si>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</si>
  <si>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</si>
  <si>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</si>
  <si>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</si>
  <si>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</si>
  <si>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</si>
  <si>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</si>
  <si>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</si>
  <si>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</si>
  <si>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</si>
  <si>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</si>
  <si>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</si>
  <si>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</si>
  <si>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</si>
  <si>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</si>
  <si>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</si>
  <si>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</si>
  <si>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</si>
  <si>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</si>
  <si>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</si>
  <si>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</si>
  <si>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</si>
  <si>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</si>
  <si>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</si>
  <si>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</si>
  <si>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</si>
  <si>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</si>
  <si>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</si>
  <si>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</si>
  <si>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</si>
  <si>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</si>
  <si>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</si>
  <si>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</si>
  <si>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</si>
  <si>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</si>
  <si>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</si>
  <si>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</si>
  <si>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</si>
  <si>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</si>
  <si>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</si>
  <si>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</si>
  <si>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</si>
  <si>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</si>
  <si>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</si>
  <si>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</si>
  <si>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</si>
  <si>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</si>
  <si>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</si>
  <si>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</si>
  <si>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</si>
  <si>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</si>
  <si>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</si>
  <si>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</si>
  <si>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</si>
  <si>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</si>
  <si>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</si>
  <si>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</si>
  <si>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</si>
  <si>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</si>
  <si>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</si>
  <si>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</si>
  <si>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</si>
  <si>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</si>
  <si>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</si>
  <si>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</si>
  <si>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</si>
  <si>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</si>
  <si>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</si>
  <si>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</si>
  <si>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</si>
  <si>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</si>
  <si>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</si>
  <si>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</si>
  <si>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</si>
  <si>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</si>
  <si>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</si>
  <si>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</si>
  <si>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</si>
  <si>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</si>
  <si>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</si>
  <si>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</si>
  <si>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</si>
  <si>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</si>
  <si>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</si>
  <si>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</si>
  <si>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</si>
  <si>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</si>
  <si>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</si>
  <si>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</si>
  <si>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</si>
  <si>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</si>
  <si>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</si>
  <si>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</si>
  <si>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</si>
  <si>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</si>
  <si>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</si>
  <si>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</si>
  <si>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</si>
  <si>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</si>
  <si>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</si>
  <si>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</si>
  <si>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</si>
  <si>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</si>
  <si>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</si>
  <si>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</si>
  <si>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</si>
  <si>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</si>
  <si>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</si>
  <si>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</si>
  <si>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</si>
  <si>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</si>
  <si>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</si>
  <si>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</si>
  <si>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</si>
  <si>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</si>
  <si>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</si>
  <si>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</si>
  <si>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</si>
  <si>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</si>
  <si>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</si>
  <si>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</si>
  <si>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</si>
  <si>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</si>
  <si>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</si>
  <si>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</si>
  <si>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</si>
  <si>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</si>
  <si>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</si>
  <si>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</si>
  <si>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</si>
  <si>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</si>
  <si>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</si>
  <si>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</si>
  <si>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</si>
  <si>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</si>
  <si>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</si>
  <si>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</si>
  <si>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</si>
  <si>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</si>
  <si>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</si>
  <si>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</si>
  <si>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</si>
  <si>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</si>
  <si>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</si>
  <si>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</si>
  <si>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</si>
  <si>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</si>
  <si>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</si>
  <si>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</si>
  <si>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</si>
  <si>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</si>
  <si>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</si>
  <si>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</si>
  <si>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</si>
  <si>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</si>
  <si>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</si>
  <si>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</si>
  <si>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</si>
  <si>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</si>
  <si>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</si>
  <si>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</si>
  <si>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</si>
  <si>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</si>
  <si>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</si>
  <si>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</si>
  <si>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</si>
  <si>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</si>
  <si>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</si>
  <si>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</si>
  <si>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</si>
  <si>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</si>
  <si>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</si>
  <si>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</si>
  <si>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</si>
  <si>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</si>
  <si>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</si>
  <si>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</si>
  <si>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</si>
  <si>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</si>
  <si>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</si>
  <si>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</si>
  <si>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</si>
  <si>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</si>
  <si>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</si>
  <si>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</si>
  <si>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</si>
  <si>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</si>
  <si>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</si>
  <si>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</si>
  <si>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</si>
  <si>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</si>
  <si>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</si>
  <si>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</si>
  <si>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</si>
  <si>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</si>
  <si>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</si>
  <si>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</si>
  <si>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</si>
  <si>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</si>
  <si>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</si>
  <si>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</si>
  <si>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</si>
  <si>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</si>
  <si>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</si>
  <si>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</si>
  <si>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</si>
  <si>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</si>
  <si>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</si>
  <si>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</si>
  <si>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</si>
  <si>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</si>
  <si>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</si>
  <si>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</si>
  <si>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</si>
  <si>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</si>
  <si>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</si>
  <si>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</si>
  <si>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</si>
  <si>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</si>
  <si>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</si>
  <si>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</si>
  <si>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</si>
  <si>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</si>
  <si>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</si>
  <si>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</si>
  <si>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</si>
  <si>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</si>
  <si>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</si>
  <si>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</si>
  <si>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</si>
  <si>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</si>
  <si>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</si>
  <si>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</si>
  <si>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</si>
  <si>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</si>
  <si>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</si>
  <si>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</si>
  <si>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</si>
  <si>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</si>
  <si>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</si>
  <si>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</si>
  <si>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</si>
  <si>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</si>
  <si>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</si>
  <si>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</si>
  <si>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</si>
  <si>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</si>
  <si>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</si>
  <si>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</si>
  <si>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</si>
  <si>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</si>
  <si>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</si>
  <si>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</si>
  <si>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</si>
  <si>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</si>
  <si>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</si>
  <si>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</si>
  <si>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</si>
  <si>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</si>
  <si>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</si>
  <si>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</si>
  <si>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</si>
  <si>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</si>
  <si>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</si>
  <si>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</si>
  <si>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</si>
  <si>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</si>
  <si>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</si>
  <si>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</si>
  <si>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</si>
  <si>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</si>
  <si>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</si>
  <si>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</si>
  <si>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</si>
  <si>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</si>
  <si>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</si>
  <si>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</si>
  <si>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</si>
  <si>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</si>
  <si>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</si>
  <si>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</si>
  <si>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</si>
  <si>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</si>
  <si>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</si>
  <si>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</si>
  <si>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</si>
  <si>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</si>
  <si>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</si>
  <si>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</si>
  <si>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</si>
  <si>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</si>
  <si>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</si>
  <si>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</si>
  <si>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</si>
  <si>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</si>
  <si>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</si>
  <si>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</si>
  <si>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</si>
  <si>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</si>
  <si>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</si>
  <si>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</si>
  <si>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</si>
  <si>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</si>
  <si>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</si>
  <si>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</si>
  <si>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</si>
  <si>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</si>
  <si>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</si>
  <si>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</si>
  <si>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</si>
  <si>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</si>
  <si>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</si>
  <si>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</si>
  <si>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</si>
  <si>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</si>
  <si>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</si>
  <si>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</si>
  <si>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</si>
  <si>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</si>
  <si>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</si>
  <si>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</si>
  <si>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</si>
  <si>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</si>
  <si>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</si>
  <si>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</si>
  <si>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</si>
  <si>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</si>
  <si>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</si>
  <si>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</si>
  <si>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</si>
  <si>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</si>
  <si>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</si>
  <si>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</si>
  <si>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</si>
  <si>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</si>
  <si>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</si>
  <si>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</si>
  <si>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</si>
  <si>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</si>
  <si>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</si>
  <si>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</si>
  <si>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</si>
  <si>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</si>
  <si>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</si>
  <si>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</si>
  <si>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</si>
  <si>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</si>
  <si>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</si>
  <si>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</si>
  <si>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</si>
  <si>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</si>
  <si>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</si>
  <si>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</si>
  <si>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</si>
  <si>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</si>
  <si>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</si>
  <si>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</si>
  <si>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</si>
  <si>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</si>
  <si>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</si>
  <si>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</si>
  <si>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</si>
  <si>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</si>
  <si>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</si>
  <si>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</si>
  <si>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</si>
  <si>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</si>
  <si>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</si>
  <si>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</si>
  <si>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</si>
  <si>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</si>
  <si>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</si>
  <si>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</si>
  <si>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</si>
  <si>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</si>
  <si>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</si>
  <si>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</si>
  <si>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</si>
  <si>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</si>
  <si>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</si>
  <si>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</si>
  <si>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</si>
  <si>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</si>
  <si>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</si>
  <si>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</si>
  <si>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</si>
  <si>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</si>
  <si>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</si>
  <si>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</si>
  <si>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</si>
  <si>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</si>
  <si>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</si>
  <si>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</si>
  <si>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</si>
  <si>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</si>
  <si>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</si>
  <si>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</si>
  <si>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</si>
  <si>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</si>
  <si>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</si>
  <si>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</si>
  <si>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</si>
  <si>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</si>
  <si>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</si>
  <si>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</si>
  <si>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</si>
  <si>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</si>
  <si>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</si>
  <si>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</si>
  <si>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</si>
  <si>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</si>
  <si>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</si>
  <si>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</si>
  <si>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</si>
  <si>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</si>
  <si>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</si>
  <si>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</si>
  <si>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</si>
  <si>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</si>
  <si>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</si>
  <si>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</si>
  <si>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</si>
  <si>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</si>
  <si>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</si>
  <si>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</si>
  <si>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</si>
  <si>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</si>
  <si>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</si>
  <si>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</si>
  <si>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</si>
  <si>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</si>
  <si>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</si>
  <si>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</si>
  <si>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</si>
  <si>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</si>
  <si>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</si>
  <si>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</si>
  <si>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</si>
  <si>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</si>
  <si>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</si>
  <si>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</si>
  <si>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</si>
  <si>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</si>
  <si>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</si>
  <si>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</si>
  <si>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</si>
  <si>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</si>
  <si>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</si>
  <si>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</si>
  <si>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</si>
  <si>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</si>
  <si>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</si>
  <si>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</si>
  <si>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</si>
  <si>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</si>
  <si>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</si>
  <si>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</si>
  <si>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</si>
  <si>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</si>
  <si>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</si>
  <si>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</si>
  <si>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</si>
  <si>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</si>
  <si>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</si>
  <si>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</si>
  <si>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</si>
  <si>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</si>
  <si>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</si>
  <si>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</si>
  <si>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</si>
  <si>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</si>
  <si>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</si>
  <si>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</si>
  <si>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</si>
  <si>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</si>
  <si>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</si>
  <si>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</si>
  <si>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</si>
  <si>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</si>
  <si>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</si>
  <si>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</si>
  <si>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</si>
  <si>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</si>
  <si>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</si>
  <si>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</si>
  <si>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</si>
  <si>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</si>
  <si>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</si>
  <si>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</si>
  <si>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</si>
  <si>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</si>
  <si>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</si>
  <si>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</si>
  <si>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</si>
  <si>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</si>
  <si>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</si>
  <si>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</si>
  <si>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</si>
  <si>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</si>
  <si>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</si>
  <si>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</si>
  <si>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</si>
  <si>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</si>
  <si>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</si>
  <si>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</si>
  <si>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</si>
  <si>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</si>
  <si>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</si>
  <si>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</si>
  <si>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</si>
  <si>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</si>
  <si>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</si>
  <si>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</si>
  <si>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</si>
  <si>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</si>
  <si>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</si>
  <si>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</si>
  <si>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</si>
  <si>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</si>
  <si>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</si>
  <si>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</si>
  <si>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</si>
  <si>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</si>
  <si>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</si>
  <si>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</si>
  <si>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</si>
  <si>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</si>
  <si>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</si>
  <si>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</si>
  <si>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</si>
  <si>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</si>
  <si>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</si>
  <si>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</si>
  <si>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</si>
  <si>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</si>
  <si>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</si>
  <si>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</si>
  <si>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</si>
  <si>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</si>
  <si>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</si>
  <si>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</si>
  <si>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</si>
  <si>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</si>
  <si>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</si>
  <si>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</si>
  <si>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</si>
  <si>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</si>
  <si>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</si>
  <si>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</si>
  <si>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</si>
  <si>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</si>
  <si>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</si>
  <si>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</si>
  <si>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</si>
  <si>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</si>
  <si>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</si>
  <si>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</si>
  <si>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</si>
  <si>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</si>
  <si>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</si>
  <si>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</si>
  <si>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</si>
  <si>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</si>
  <si>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</si>
  <si>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</si>
  <si>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</si>
  <si>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</si>
  <si>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</si>
  <si>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</si>
  <si>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</si>
  <si>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</si>
  <si>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</si>
  <si>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</si>
  <si>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</si>
  <si>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</si>
  <si>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</si>
  <si>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</si>
  <si>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</si>
  <si>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</si>
  <si>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</si>
  <si>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</si>
  <si>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</si>
  <si>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</si>
  <si>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</si>
  <si>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</si>
  <si>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</si>
  <si>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</si>
  <si>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</si>
  <si>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</si>
  <si>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</si>
  <si>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</si>
  <si>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</si>
  <si>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</si>
  <si>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</si>
  <si>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</si>
  <si>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</si>
  <si>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</si>
  <si>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</si>
  <si>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</si>
  <si>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</si>
  <si>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</si>
  <si>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</si>
  <si>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</si>
  <si>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</si>
  <si>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</si>
  <si>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</si>
  <si>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</si>
  <si>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</si>
  <si>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</si>
  <si>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</si>
  <si>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</si>
  <si>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</si>
  <si>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</si>
  <si>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</si>
  <si>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</si>
  <si>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</si>
  <si>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</si>
  <si>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</si>
  <si>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</si>
  <si>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</si>
  <si>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</si>
  <si>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</si>
  <si>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</si>
  <si>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</si>
  <si>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</si>
  <si>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</si>
  <si>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</si>
  <si>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</si>
  <si>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</si>
  <si>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</si>
  <si>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</si>
  <si>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</si>
  <si>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</si>
  <si>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</si>
  <si>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</si>
  <si>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</si>
  <si>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</si>
  <si>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</si>
  <si>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</si>
  <si>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</si>
  <si>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</si>
  <si>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</si>
  <si>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</si>
  <si>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</si>
  <si>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</si>
  <si>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</si>
  <si>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</si>
  <si>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</si>
  <si>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</si>
  <si>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</si>
  <si>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</si>
  <si>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</si>
  <si>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</si>
  <si>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</si>
  <si>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</si>
  <si>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</si>
  <si>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</si>
  <si>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</si>
  <si>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</si>
  <si>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</si>
  <si>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</si>
  <si>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</si>
  <si>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</si>
  <si>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</si>
  <si>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</si>
  <si>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</si>
  <si>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</si>
  <si>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</si>
  <si>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</si>
  <si>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</si>
  <si>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</si>
  <si>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</si>
  <si>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</si>
  <si>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</si>
  <si>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</si>
  <si>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</si>
  <si>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</si>
  <si>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</si>
  <si>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</si>
  <si>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</si>
  <si>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</si>
  <si>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</si>
  <si>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</si>
  <si>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</si>
  <si>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</si>
  <si>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</si>
  <si>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</si>
  <si>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</si>
  <si>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</si>
  <si>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</si>
  <si>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</si>
  <si>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</si>
  <si>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</si>
  <si>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</si>
  <si>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</si>
  <si>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</si>
  <si>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</si>
  <si>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</si>
  <si>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</si>
  <si>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</si>
  <si>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</si>
  <si>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</si>
  <si>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</si>
  <si>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</si>
  <si>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</si>
  <si>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</si>
  <si>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</si>
  <si>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</si>
  <si>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</si>
  <si>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</si>
  <si>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</si>
  <si>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</si>
  <si>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</si>
  <si>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</si>
  <si>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</si>
  <si>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</si>
  <si>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</si>
  <si>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</si>
  <si>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</si>
  <si>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</si>
  <si>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</si>
  <si>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</si>
  <si>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</si>
  <si>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</si>
  <si>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</si>
  <si>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</si>
  <si>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</si>
  <si>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</si>
  <si>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</si>
  <si>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</si>
  <si>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</si>
  <si>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</si>
  <si>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</si>
  <si>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</si>
  <si>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</si>
  <si>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</si>
  <si>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</si>
  <si>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</si>
  <si>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</si>
  <si>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</si>
  <si>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</si>
  <si>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</si>
  <si>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</si>
  <si>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</si>
  <si>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</si>
  <si>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</si>
  <si>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</si>
  <si>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</si>
  <si>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</si>
  <si>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</si>
  <si>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</si>
  <si>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</si>
  <si>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</si>
  <si>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</si>
  <si>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</si>
  <si>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</si>
  <si>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</si>
  <si>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</si>
  <si>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</si>
  <si>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</si>
  <si>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</si>
  <si>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</si>
  <si>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</si>
  <si>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</si>
  <si>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</si>
  <si>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</si>
  <si>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</si>
  <si>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</si>
  <si>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</si>
  <si>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</si>
  <si>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</si>
  <si>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</si>
  <si>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</si>
  <si>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</si>
  <si>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</si>
  <si>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</si>
  <si>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</si>
  <si>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</si>
  <si>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</si>
  <si>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</si>
  <si>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</si>
  <si>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</si>
  <si>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</si>
  <si>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</si>
  <si>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</si>
  <si>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</si>
  <si>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</si>
  <si>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</si>
  <si>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</si>
  <si>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</si>
  <si>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</si>
  <si>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</si>
  <si>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</si>
  <si>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</si>
  <si>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</si>
  <si>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</si>
  <si>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</si>
  <si>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</si>
  <si>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</si>
  <si>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</si>
  <si>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</si>
  <si>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</si>
  <si>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</si>
  <si>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</si>
  <si>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</si>
  <si>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</si>
  <si>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</si>
  <si>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</si>
  <si>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</si>
  <si>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</si>
  <si>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</si>
  <si>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</si>
  <si>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</si>
  <si>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</si>
  <si>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</si>
  <si>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</si>
  <si>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</si>
  <si>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</si>
  <si>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</si>
  <si>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</si>
  <si>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</si>
  <si>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</si>
  <si>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</si>
  <si>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</si>
  <si>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</si>
  <si>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</si>
  <si>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</si>
  <si>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</si>
  <si>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</si>
  <si>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</si>
  <si>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</si>
  <si>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</si>
  <si>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</si>
  <si>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</si>
  <si>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</si>
  <si>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</si>
  <si>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</si>
  <si>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</si>
  <si>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</si>
  <si>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</si>
  <si>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</si>
  <si>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</si>
  <si>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</si>
  <si>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</si>
  <si>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</si>
  <si>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</si>
  <si>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</si>
  <si>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</si>
  <si>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</si>
  <si>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</si>
  <si>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</si>
  <si>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</si>
  <si>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</si>
  <si>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</si>
  <si>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</si>
  <si>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</si>
  <si>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</si>
  <si>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</si>
  <si>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</si>
  <si>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</si>
  <si>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</si>
  <si>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</si>
  <si>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</si>
  <si>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</si>
  <si>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</si>
  <si>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</si>
  <si>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</si>
  <si>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</si>
  <si>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</si>
  <si>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</si>
  <si>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</si>
  <si>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</si>
  <si>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</si>
  <si>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</si>
  <si>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</si>
  <si>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</si>
  <si>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</si>
  <si>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</si>
  <si>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</si>
  <si>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</si>
  <si>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</si>
  <si>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</si>
  <si>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</si>
  <si>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</si>
  <si>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</si>
  <si>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</si>
  <si>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</si>
  <si>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</si>
  <si>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</si>
  <si>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</si>
  <si>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</si>
  <si>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</si>
  <si>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</si>
  <si>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</si>
  <si>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</si>
  <si>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</si>
  <si>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</si>
  <si>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</si>
  <si>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</si>
  <si>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</si>
  <si>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</si>
  <si>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</si>
  <si>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</si>
  <si>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</si>
  <si>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</si>
  <si>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</si>
  <si>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</si>
  <si>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</si>
  <si>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</si>
  <si>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</si>
  <si>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</si>
  <si>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</si>
  <si>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</si>
  <si>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</si>
  <si>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</si>
  <si>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</si>
  <si>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</si>
  <si>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</si>
  <si>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</si>
  <si>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</si>
  <si>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</si>
  <si>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</si>
  <si>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</si>
  <si>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</si>
  <si>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</si>
  <si>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</si>
  <si>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</si>
  <si>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</si>
  <si>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</si>
  <si>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</si>
  <si>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</si>
  <si>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</si>
  <si>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</si>
  <si>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</si>
  <si>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</si>
  <si>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</si>
  <si>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</si>
  <si>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</si>
  <si>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</si>
  <si>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</si>
  <si>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</si>
  <si>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</si>
  <si>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</si>
  <si>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</si>
  <si>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</si>
  <si>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</si>
  <si>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</si>
  <si>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</si>
  <si>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</si>
  <si>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</si>
  <si>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</si>
  <si>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</si>
  <si>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</si>
  <si>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</si>
  <si>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</si>
  <si>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</si>
  <si>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</si>
  <si>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</si>
  <si>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</si>
  <si>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</si>
  <si>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</si>
  <si>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</si>
  <si>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</si>
  <si>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</si>
  <si>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</si>
  <si>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</si>
  <si>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</si>
  <si>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</si>
  <si>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</si>
  <si>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</si>
  <si>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</si>
  <si>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</si>
  <si>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</si>
  <si>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</si>
  <si>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</si>
  <si>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</si>
  <si>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</si>
  <si>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</si>
  <si>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</si>
  <si>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</si>
  <si>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</si>
  <si>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</si>
  <si>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</si>
  <si>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</si>
  <si>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</si>
  <si>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</si>
  <si>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</si>
  <si>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</si>
  <si>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</si>
  <si>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</si>
  <si>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</si>
  <si>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</si>
  <si>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</si>
  <si>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</si>
  <si>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</si>
  <si>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</si>
  <si>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</si>
  <si>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</si>
  <si>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</si>
  <si>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</si>
  <si>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</si>
  <si>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</si>
  <si>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</si>
  <si>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</si>
  <si>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</si>
  <si>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</si>
  <si>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</si>
  <si>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</si>
  <si>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</si>
  <si>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</si>
  <si>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</si>
  <si>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</si>
  <si>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</si>
  <si>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</si>
  <si>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</si>
  <si>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</si>
  <si>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</si>
  <si>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</si>
  <si>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</si>
  <si>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</si>
  <si>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</si>
  <si>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</si>
  <si>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</si>
  <si>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</si>
  <si>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</si>
  <si>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</si>
  <si>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</si>
  <si>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</si>
  <si>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</si>
  <si>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</si>
  <si>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</si>
  <si>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</si>
  <si>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</si>
  <si>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</si>
  <si>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</si>
  <si>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</si>
  <si>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</si>
  <si>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</si>
  <si>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</si>
  <si>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</si>
  <si>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</si>
  <si>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</si>
  <si>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</si>
  <si>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</si>
  <si>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</si>
  <si>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</si>
  <si>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</si>
  <si>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</si>
  <si>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</si>
  <si>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</si>
  <si>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</si>
  <si>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</si>
  <si>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</si>
  <si>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</si>
  <si>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</si>
  <si>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</si>
  <si>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</si>
  <si>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</si>
  <si>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</si>
  <si>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</si>
  <si>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</si>
  <si>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</si>
  <si>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</si>
  <si>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</si>
  <si>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</si>
  <si>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</si>
  <si>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</si>
  <si>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</si>
  <si>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</si>
  <si>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</si>
  <si>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</si>
  <si>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</si>
  <si>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</si>
  <si>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</si>
  <si>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</si>
  <si>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</si>
  <si>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</si>
  <si>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</si>
  <si>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</si>
  <si>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</si>
  <si>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</si>
  <si>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</si>
  <si>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</si>
  <si>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</si>
  <si>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</si>
  <si>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</si>
  <si>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</si>
  <si>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</si>
  <si>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</si>
  <si>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</si>
  <si>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</si>
  <si>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</si>
  <si>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</si>
  <si>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</si>
  <si>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</si>
  <si>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</si>
  <si>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</si>
  <si>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</si>
  <si>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</si>
  <si>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</si>
  <si>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</si>
  <si>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</si>
  <si>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</si>
  <si>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</si>
  <si>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</si>
  <si>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</si>
  <si>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</si>
  <si>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</si>
  <si>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</si>
  <si>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</si>
  <si>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</si>
  <si>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</si>
  <si>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</si>
  <si>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</si>
  <si>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</si>
  <si>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</si>
  <si>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</si>
  <si>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</si>
  <si>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</si>
  <si>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</si>
  <si>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</si>
  <si>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</si>
  <si>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</si>
  <si>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</si>
  <si>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</si>
  <si>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</si>
  <si>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</si>
  <si>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</si>
  <si>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</si>
  <si>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</si>
  <si>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</si>
  <si>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</si>
  <si>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</si>
  <si>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</si>
  <si>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</si>
  <si>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</si>
  <si>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</si>
  <si>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</si>
  <si>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</si>
  <si>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</si>
  <si>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</si>
  <si>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</si>
  <si>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</si>
  <si>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</si>
  <si>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</si>
  <si>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</si>
  <si>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</si>
  <si>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</si>
  <si>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</si>
  <si>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</si>
  <si>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</si>
  <si>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</si>
  <si>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</si>
  <si>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</si>
  <si>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</si>
  <si>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</si>
  <si>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</si>
  <si>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</si>
  <si>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</si>
  <si>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</si>
  <si>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</si>
  <si>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</si>
  <si>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</si>
  <si>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</si>
  <si>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</si>
  <si>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</si>
  <si>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</si>
  <si>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</si>
  <si>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</si>
  <si>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</si>
  <si>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</si>
  <si>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</si>
  <si>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</si>
  <si>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</si>
  <si>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</si>
  <si>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</si>
  <si>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</si>
  <si>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</si>
  <si>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</si>
  <si>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</si>
  <si>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</si>
  <si>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</si>
  <si>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</si>
  <si>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</si>
  <si>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</si>
  <si>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</si>
  <si>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</si>
  <si>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</si>
  <si>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</si>
  <si>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</si>
  <si>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</si>
  <si>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</si>
  <si>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001</t>
  </si>
  <si>
    <t>Swedish Health Services, DBA Swedish Medical Center</t>
  </si>
  <si>
    <t>747 Broadway</t>
  </si>
  <si>
    <t>Seattle, WA 98122</t>
  </si>
  <si>
    <t>King</t>
  </si>
  <si>
    <t>June Altaras</t>
  </si>
  <si>
    <t>Jeff Treasure</t>
  </si>
  <si>
    <t>Michael Hart, M.D.</t>
  </si>
  <si>
    <t>(206) 386-6000</t>
  </si>
  <si>
    <t>(206) 233-7468</t>
  </si>
  <si>
    <t>Decrease by less volume in the Nursery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</si>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</sst>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1\Common%20Entity%20Files\Reporting\Annual%20DOH\2021%20Templates\210_215%20Combined%20Values%20FY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Annual Combined"/>
      <sheetName val="210"/>
      <sheetName val="215"/>
    </sheetNames>
    <sheetDataSet>
      <sheetData sheetId="0"/>
      <sheetData sheetId="1">
        <row r="48">
          <cell r="B48">
            <v>51545093.860000007</v>
          </cell>
        </row>
        <row r="52">
          <cell r="B52">
            <v>26847646.180000003</v>
          </cell>
        </row>
        <row r="59">
          <cell r="D59">
            <v>0</v>
          </cell>
          <cell r="E59">
            <v>136724.01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11053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7290</v>
          </cell>
          <cell r="AY59">
            <v>711790</v>
          </cell>
          <cell r="BE59">
            <v>2752655.3448039964</v>
          </cell>
        </row>
        <row r="60">
          <cell r="C60">
            <v>281.27999999999992</v>
          </cell>
          <cell r="D60">
            <v>0</v>
          </cell>
          <cell r="E60">
            <v>712.64999999999986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0.11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153</v>
          </cell>
          <cell r="P60">
            <v>285.74</v>
          </cell>
          <cell r="Q60">
            <v>88.17</v>
          </cell>
          <cell r="R60">
            <v>19.360000000000003</v>
          </cell>
          <cell r="S60">
            <v>53.05</v>
          </cell>
          <cell r="T60">
            <v>7.24</v>
          </cell>
          <cell r="U60">
            <v>8.51</v>
          </cell>
          <cell r="V60">
            <v>10.36</v>
          </cell>
          <cell r="W60">
            <v>5.39</v>
          </cell>
          <cell r="X60">
            <v>16.75</v>
          </cell>
          <cell r="Y60">
            <v>116.66000000000001</v>
          </cell>
          <cell r="Z60">
            <v>294.59999999999997</v>
          </cell>
          <cell r="AA60">
            <v>4.13</v>
          </cell>
          <cell r="AB60">
            <v>139.60999999999999</v>
          </cell>
          <cell r="AC60">
            <v>62.390000000000015</v>
          </cell>
          <cell r="AD60">
            <v>17.300000000000004</v>
          </cell>
          <cell r="AE60">
            <v>51.99</v>
          </cell>
          <cell r="AF60">
            <v>0</v>
          </cell>
          <cell r="AG60">
            <v>80.110000000000014</v>
          </cell>
          <cell r="AH60">
            <v>0</v>
          </cell>
          <cell r="AI60">
            <v>0</v>
          </cell>
          <cell r="AJ60">
            <v>40.92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42.780000000000008</v>
          </cell>
          <cell r="AU60">
            <v>0</v>
          </cell>
          <cell r="AV60">
            <v>57.35</v>
          </cell>
          <cell r="AW60">
            <v>0</v>
          </cell>
          <cell r="AX60">
            <v>0</v>
          </cell>
          <cell r="AY60">
            <v>103.85</v>
          </cell>
          <cell r="AZ60">
            <v>8.34</v>
          </cell>
          <cell r="BA60">
            <v>8.67</v>
          </cell>
          <cell r="BB60">
            <v>44.230000000000004</v>
          </cell>
          <cell r="BC60">
            <v>8.06</v>
          </cell>
          <cell r="BD60">
            <v>5.03</v>
          </cell>
          <cell r="BE60">
            <v>67.599999999999994</v>
          </cell>
          <cell r="BF60">
            <v>161.98999999999998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23.530000000000005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0.16</v>
          </cell>
          <cell r="BT60">
            <v>0</v>
          </cell>
          <cell r="BU60">
            <v>0</v>
          </cell>
          <cell r="BV60">
            <v>0</v>
          </cell>
          <cell r="BW60">
            <v>226.18999999999997</v>
          </cell>
          <cell r="BX60">
            <v>0</v>
          </cell>
          <cell r="BY60">
            <v>7.29</v>
          </cell>
          <cell r="BZ60">
            <v>0</v>
          </cell>
          <cell r="CA60">
            <v>97.92</v>
          </cell>
          <cell r="CB60">
            <v>0</v>
          </cell>
          <cell r="CC60">
            <v>42.2</v>
          </cell>
        </row>
        <row r="61">
          <cell r="C61">
            <v>36548765.190000005</v>
          </cell>
          <cell r="D61">
            <v>0</v>
          </cell>
          <cell r="E61">
            <v>73923892.160000011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10270.359999999999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18580217.75</v>
          </cell>
          <cell r="P61">
            <v>30861273.209999993</v>
          </cell>
          <cell r="Q61">
            <v>11002535.880000005</v>
          </cell>
          <cell r="R61">
            <v>1768069.5200000003</v>
          </cell>
          <cell r="S61">
            <v>3861477.4699999997</v>
          </cell>
          <cell r="T61">
            <v>1023110.1799999999</v>
          </cell>
          <cell r="U61">
            <v>1056337.6000000003</v>
          </cell>
          <cell r="V61">
            <v>1112572.48</v>
          </cell>
          <cell r="W61">
            <v>810358.29</v>
          </cell>
          <cell r="X61">
            <v>1967171.0899999999</v>
          </cell>
          <cell r="Y61">
            <v>11526804.800000003</v>
          </cell>
          <cell r="Z61">
            <v>42338862.48999998</v>
          </cell>
          <cell r="AA61">
            <v>641613.65</v>
          </cell>
          <cell r="AB61">
            <v>16717053.109999998</v>
          </cell>
          <cell r="AC61">
            <v>7049692.1200000001</v>
          </cell>
          <cell r="AD61">
            <v>2354298.9</v>
          </cell>
          <cell r="AE61">
            <v>5271882.6399999997</v>
          </cell>
          <cell r="AF61">
            <v>0</v>
          </cell>
          <cell r="AG61">
            <v>9663518.7799999993</v>
          </cell>
          <cell r="AH61">
            <v>0</v>
          </cell>
          <cell r="AI61">
            <v>0</v>
          </cell>
          <cell r="AJ61">
            <v>3823910.06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7710961.3800000027</v>
          </cell>
          <cell r="AU61">
            <v>0</v>
          </cell>
          <cell r="AV61">
            <v>5414633.2999999998</v>
          </cell>
          <cell r="AW61">
            <v>0</v>
          </cell>
          <cell r="AX61">
            <v>0</v>
          </cell>
          <cell r="AY61">
            <v>6221782.3100000015</v>
          </cell>
          <cell r="AZ61">
            <v>494576.31999999995</v>
          </cell>
          <cell r="BA61">
            <v>464319.85</v>
          </cell>
          <cell r="BB61">
            <v>4689219.42</v>
          </cell>
          <cell r="BC61">
            <v>467036.01999999996</v>
          </cell>
          <cell r="BD61">
            <v>85265.650000000081</v>
          </cell>
          <cell r="BE61">
            <v>5090006.0999999996</v>
          </cell>
          <cell r="BF61">
            <v>9545350.3099999987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400.49</v>
          </cell>
          <cell r="BM61">
            <v>0</v>
          </cell>
          <cell r="BN61">
            <v>4959731.9899999984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11640.359999999999</v>
          </cell>
          <cell r="BT61">
            <v>0</v>
          </cell>
          <cell r="BU61">
            <v>0</v>
          </cell>
          <cell r="BV61">
            <v>0</v>
          </cell>
          <cell r="BW61">
            <v>38366576.330000006</v>
          </cell>
          <cell r="BX61">
            <v>0</v>
          </cell>
          <cell r="BY61">
            <v>1181013.7700000003</v>
          </cell>
          <cell r="BZ61">
            <v>0</v>
          </cell>
          <cell r="CA61">
            <v>8783584.290000001</v>
          </cell>
          <cell r="CB61">
            <v>0</v>
          </cell>
          <cell r="CC61">
            <v>4143376.6</v>
          </cell>
        </row>
        <row r="63">
          <cell r="C63">
            <v>3525875.7700000005</v>
          </cell>
          <cell r="D63">
            <v>0</v>
          </cell>
          <cell r="E63">
            <v>202248.48999999996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493101.44</v>
          </cell>
          <cell r="P63">
            <v>584589.98</v>
          </cell>
          <cell r="Q63">
            <v>0</v>
          </cell>
          <cell r="R63">
            <v>0</v>
          </cell>
          <cell r="S63">
            <v>196229.37999999998</v>
          </cell>
          <cell r="T63">
            <v>0</v>
          </cell>
          <cell r="U63">
            <v>2738519.68</v>
          </cell>
          <cell r="V63">
            <v>9450</v>
          </cell>
          <cell r="W63">
            <v>0</v>
          </cell>
          <cell r="X63">
            <v>780</v>
          </cell>
          <cell r="Y63">
            <v>2591787.5</v>
          </cell>
          <cell r="Z63">
            <v>544800</v>
          </cell>
          <cell r="AA63">
            <v>0</v>
          </cell>
          <cell r="AB63">
            <v>283539.07999999996</v>
          </cell>
          <cell r="AC63">
            <v>132360.92000000001</v>
          </cell>
          <cell r="AD63">
            <v>3050</v>
          </cell>
          <cell r="AE63">
            <v>303.31</v>
          </cell>
          <cell r="AF63">
            <v>0</v>
          </cell>
          <cell r="AG63">
            <v>2237040.3200000003</v>
          </cell>
          <cell r="AH63">
            <v>0</v>
          </cell>
          <cell r="AI63">
            <v>0</v>
          </cell>
          <cell r="AJ63">
            <v>292567.57999999996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217565.4</v>
          </cell>
          <cell r="AU63">
            <v>0</v>
          </cell>
          <cell r="AV63">
            <v>529268.17000000004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9295.83</v>
          </cell>
          <cell r="BC63">
            <v>0</v>
          </cell>
          <cell r="BD63">
            <v>5250</v>
          </cell>
          <cell r="BE63">
            <v>37839.160000000003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1922711.21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2229894.8899999997</v>
          </cell>
          <cell r="BX63">
            <v>0</v>
          </cell>
          <cell r="BY63">
            <v>0</v>
          </cell>
          <cell r="BZ63">
            <v>0</v>
          </cell>
          <cell r="CA63">
            <v>676053</v>
          </cell>
          <cell r="CB63">
            <v>0</v>
          </cell>
          <cell r="CC63">
            <v>179141</v>
          </cell>
        </row>
        <row r="64">
          <cell r="C64">
            <v>3857453.2299999995</v>
          </cell>
          <cell r="D64">
            <v>0</v>
          </cell>
          <cell r="E64">
            <v>4680612.7600000007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478.86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2403179.7699999996</v>
          </cell>
          <cell r="P64">
            <v>10441434.859999996</v>
          </cell>
          <cell r="Q64">
            <v>898429.16999999993</v>
          </cell>
          <cell r="R64">
            <v>3681732.26</v>
          </cell>
          <cell r="S64">
            <v>48969698.439999968</v>
          </cell>
          <cell r="T64">
            <v>321703.59999999998</v>
          </cell>
          <cell r="U64">
            <v>7534489.6799999988</v>
          </cell>
          <cell r="V64">
            <v>1896773.9700000004</v>
          </cell>
          <cell r="W64">
            <v>80654.160000000018</v>
          </cell>
          <cell r="X64">
            <v>388339.69000000006</v>
          </cell>
          <cell r="Y64">
            <v>2764830.3300000015</v>
          </cell>
          <cell r="Z64">
            <v>4374173.3100000015</v>
          </cell>
          <cell r="AA64">
            <v>1558472.1999999997</v>
          </cell>
          <cell r="AB64">
            <v>120761251.43000002</v>
          </cell>
          <cell r="AC64">
            <v>2073924.1400000001</v>
          </cell>
          <cell r="AD64">
            <v>169610.15</v>
          </cell>
          <cell r="AE64">
            <v>22060.679999999997</v>
          </cell>
          <cell r="AF64">
            <v>0</v>
          </cell>
          <cell r="AG64">
            <v>1377797.81</v>
          </cell>
          <cell r="AH64">
            <v>0</v>
          </cell>
          <cell r="AI64">
            <v>0</v>
          </cell>
          <cell r="AJ64">
            <v>66313.939999999988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28196.94</v>
          </cell>
          <cell r="AU64">
            <v>0</v>
          </cell>
          <cell r="AV64">
            <v>560975.51000000013</v>
          </cell>
          <cell r="AW64">
            <v>0</v>
          </cell>
          <cell r="AX64">
            <v>0</v>
          </cell>
          <cell r="AY64">
            <v>951373.00999999989</v>
          </cell>
          <cell r="AZ64">
            <v>996586.25999999989</v>
          </cell>
          <cell r="BA64">
            <v>84043.820000000022</v>
          </cell>
          <cell r="BB64">
            <v>10374.439999999999</v>
          </cell>
          <cell r="BC64">
            <v>8.4</v>
          </cell>
          <cell r="BD64">
            <v>-5358088.2799999993</v>
          </cell>
          <cell r="BE64">
            <v>804628.99</v>
          </cell>
          <cell r="BF64">
            <v>915143.69000000006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350202.91000000003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5064.3399999999992</v>
          </cell>
          <cell r="BT64">
            <v>0</v>
          </cell>
          <cell r="BU64">
            <v>0</v>
          </cell>
          <cell r="BV64">
            <v>0</v>
          </cell>
          <cell r="BW64">
            <v>647298.49000000011</v>
          </cell>
          <cell r="BX64">
            <v>0</v>
          </cell>
          <cell r="BY64">
            <v>3398.24</v>
          </cell>
          <cell r="BZ64">
            <v>0</v>
          </cell>
          <cell r="CA64">
            <v>143477.76999999999</v>
          </cell>
          <cell r="CB64">
            <v>0</v>
          </cell>
          <cell r="CC64">
            <v>37813786.310000002</v>
          </cell>
        </row>
        <row r="65">
          <cell r="C65">
            <v>15965.98</v>
          </cell>
          <cell r="D65">
            <v>0</v>
          </cell>
          <cell r="E65">
            <v>61961.25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56.34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4952.6000000000004</v>
          </cell>
          <cell r="P65">
            <v>7354.82</v>
          </cell>
          <cell r="Q65">
            <v>3702.0299999999997</v>
          </cell>
          <cell r="R65">
            <v>2187.5100000000002</v>
          </cell>
          <cell r="S65">
            <v>1086.6500000000001</v>
          </cell>
          <cell r="T65">
            <v>586.88</v>
          </cell>
          <cell r="U65">
            <v>46037.55</v>
          </cell>
          <cell r="V65">
            <v>0</v>
          </cell>
          <cell r="W65">
            <v>0</v>
          </cell>
          <cell r="X65">
            <v>623.76</v>
          </cell>
          <cell r="Y65">
            <v>9461.0499999999993</v>
          </cell>
          <cell r="Z65">
            <v>282909.68000000005</v>
          </cell>
          <cell r="AA65">
            <v>0</v>
          </cell>
          <cell r="AB65">
            <v>7125.9500000000007</v>
          </cell>
          <cell r="AC65">
            <v>10779.189999999999</v>
          </cell>
          <cell r="AD65">
            <v>396.46000000000004</v>
          </cell>
          <cell r="AE65">
            <v>7961.82</v>
          </cell>
          <cell r="AF65">
            <v>0</v>
          </cell>
          <cell r="AG65">
            <v>1174.29</v>
          </cell>
          <cell r="AH65">
            <v>0</v>
          </cell>
          <cell r="AI65">
            <v>0</v>
          </cell>
          <cell r="AJ65">
            <v>1846.3699999999997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25381.420000000002</v>
          </cell>
          <cell r="AU65">
            <v>0</v>
          </cell>
          <cell r="AV65">
            <v>22579.119999999995</v>
          </cell>
          <cell r="AW65">
            <v>0</v>
          </cell>
          <cell r="AX65">
            <v>0</v>
          </cell>
          <cell r="AY65">
            <v>6242.72</v>
          </cell>
          <cell r="AZ65">
            <v>1171.26</v>
          </cell>
          <cell r="BA65">
            <v>0</v>
          </cell>
          <cell r="BB65">
            <v>4084.88</v>
          </cell>
          <cell r="BC65">
            <v>1824.0500000000002</v>
          </cell>
          <cell r="BD65">
            <v>3800</v>
          </cell>
          <cell r="BE65">
            <v>8387099.4500000002</v>
          </cell>
          <cell r="BF65">
            <v>58657.840000000004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96709.78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150</v>
          </cell>
          <cell r="BT65">
            <v>0</v>
          </cell>
          <cell r="BU65">
            <v>0</v>
          </cell>
          <cell r="BV65">
            <v>0</v>
          </cell>
          <cell r="BW65">
            <v>60595.819999999992</v>
          </cell>
          <cell r="BX65">
            <v>0</v>
          </cell>
          <cell r="BY65">
            <v>415.11</v>
          </cell>
          <cell r="BZ65">
            <v>0</v>
          </cell>
          <cell r="CA65">
            <v>23794.800000000003</v>
          </cell>
          <cell r="CB65">
            <v>0</v>
          </cell>
          <cell r="CC65">
            <v>1529.38</v>
          </cell>
        </row>
        <row r="66">
          <cell r="C66">
            <v>1502352.8300000003</v>
          </cell>
          <cell r="D66">
            <v>0</v>
          </cell>
          <cell r="E66">
            <v>2275001.92</v>
          </cell>
          <cell r="F66">
            <v>0</v>
          </cell>
          <cell r="G66">
            <v>19.11999999999999</v>
          </cell>
          <cell r="H66">
            <v>0</v>
          </cell>
          <cell r="I66">
            <v>0</v>
          </cell>
          <cell r="J66">
            <v>1121.45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445978.48000000004</v>
          </cell>
          <cell r="P66">
            <v>3707369.3299999996</v>
          </cell>
          <cell r="Q66">
            <v>222950.17000000004</v>
          </cell>
          <cell r="R66">
            <v>142812.35</v>
          </cell>
          <cell r="S66">
            <v>3531473.16</v>
          </cell>
          <cell r="T66">
            <v>289.12</v>
          </cell>
          <cell r="U66">
            <v>26748656.489999998</v>
          </cell>
          <cell r="V66">
            <v>181348.04</v>
          </cell>
          <cell r="W66">
            <v>211318.49000000002</v>
          </cell>
          <cell r="X66">
            <v>998237.70000000019</v>
          </cell>
          <cell r="Y66">
            <v>3198459.8899999992</v>
          </cell>
          <cell r="Z66">
            <v>4537948.1400000025</v>
          </cell>
          <cell r="AA66">
            <v>193061.61000000002</v>
          </cell>
          <cell r="AB66">
            <v>741495.33999999985</v>
          </cell>
          <cell r="AC66">
            <v>56047.07</v>
          </cell>
          <cell r="AD66">
            <v>28511.8</v>
          </cell>
          <cell r="AE66">
            <v>117784.41</v>
          </cell>
          <cell r="AF66">
            <v>0</v>
          </cell>
          <cell r="AG66">
            <v>1292470</v>
          </cell>
          <cell r="AH66">
            <v>0</v>
          </cell>
          <cell r="AI66">
            <v>0</v>
          </cell>
          <cell r="AJ66">
            <v>3363869.3099999996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7130404.5899999999</v>
          </cell>
          <cell r="AU66">
            <v>0</v>
          </cell>
          <cell r="AV66">
            <v>9050468.8499999996</v>
          </cell>
          <cell r="AW66">
            <v>0</v>
          </cell>
          <cell r="AX66">
            <v>0</v>
          </cell>
          <cell r="AY66">
            <v>303400.27</v>
          </cell>
          <cell r="AZ66">
            <v>8027.49</v>
          </cell>
          <cell r="BA66">
            <v>-148017.33000000002</v>
          </cell>
          <cell r="BB66">
            <v>24930.16</v>
          </cell>
          <cell r="BC66">
            <v>6.63</v>
          </cell>
          <cell r="BD66">
            <v>99325.920000000013</v>
          </cell>
          <cell r="BE66">
            <v>6385991.3799999999</v>
          </cell>
          <cell r="BF66">
            <v>486215.64</v>
          </cell>
          <cell r="BG66">
            <v>0</v>
          </cell>
          <cell r="BH66">
            <v>0</v>
          </cell>
          <cell r="BI66">
            <v>0</v>
          </cell>
          <cell r="BJ66">
            <v>97.97999999999999</v>
          </cell>
          <cell r="BK66">
            <v>0</v>
          </cell>
          <cell r="BL66">
            <v>197.03000000000003</v>
          </cell>
          <cell r="BM66">
            <v>0</v>
          </cell>
          <cell r="BN66">
            <v>87161.840000000011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6154.56</v>
          </cell>
          <cell r="BT66">
            <v>0</v>
          </cell>
          <cell r="BU66">
            <v>0</v>
          </cell>
          <cell r="BV66">
            <v>0</v>
          </cell>
          <cell r="BW66">
            <v>11712824.130000003</v>
          </cell>
          <cell r="BX66">
            <v>0</v>
          </cell>
          <cell r="BY66">
            <v>230.93</v>
          </cell>
          <cell r="BZ66">
            <v>0</v>
          </cell>
          <cell r="CA66">
            <v>125317.12999999998</v>
          </cell>
          <cell r="CB66">
            <v>0</v>
          </cell>
          <cell r="CC66">
            <v>2914671.3400000003</v>
          </cell>
        </row>
        <row r="68">
          <cell r="C68">
            <v>75240.320000000007</v>
          </cell>
          <cell r="D68">
            <v>0</v>
          </cell>
          <cell r="E68">
            <v>3727420.5399999996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20.850000000000009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932117.28000000014</v>
          </cell>
          <cell r="P68">
            <v>2123234.66</v>
          </cell>
          <cell r="Q68">
            <v>660202.1100000001</v>
          </cell>
          <cell r="R68">
            <v>145324.1</v>
          </cell>
          <cell r="S68">
            <v>4809830.3899999997</v>
          </cell>
          <cell r="T68">
            <v>6.26</v>
          </cell>
          <cell r="U68">
            <v>101059.27</v>
          </cell>
          <cell r="V68">
            <v>1836.2400000000005</v>
          </cell>
          <cell r="W68">
            <v>6.0100000000000007</v>
          </cell>
          <cell r="X68">
            <v>0</v>
          </cell>
          <cell r="Y68">
            <v>1019728.6699999999</v>
          </cell>
          <cell r="Z68">
            <v>5695551.3799999999</v>
          </cell>
          <cell r="AA68">
            <v>-20.400000000000006</v>
          </cell>
          <cell r="AB68">
            <v>899949.20000000007</v>
          </cell>
          <cell r="AC68">
            <v>63822.36</v>
          </cell>
          <cell r="AD68">
            <v>5.27</v>
          </cell>
          <cell r="AE68">
            <v>804192.48999999987</v>
          </cell>
          <cell r="AF68">
            <v>0</v>
          </cell>
          <cell r="AG68">
            <v>-829.57999999999993</v>
          </cell>
          <cell r="AH68">
            <v>0</v>
          </cell>
          <cell r="AI68">
            <v>0</v>
          </cell>
          <cell r="AJ68">
            <v>1203092.19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1329285.43</v>
          </cell>
          <cell r="AU68">
            <v>0</v>
          </cell>
          <cell r="AV68">
            <v>1245600.55</v>
          </cell>
          <cell r="AW68">
            <v>0</v>
          </cell>
          <cell r="AX68">
            <v>0</v>
          </cell>
          <cell r="AY68">
            <v>101070.90000000001</v>
          </cell>
          <cell r="AZ68">
            <v>790.54</v>
          </cell>
          <cell r="BA68">
            <v>-68.03</v>
          </cell>
          <cell r="BB68">
            <v>0</v>
          </cell>
          <cell r="BC68">
            <v>5.9999999999999942E-2</v>
          </cell>
          <cell r="BD68">
            <v>45.390000000000043</v>
          </cell>
          <cell r="BE68">
            <v>293357.95999999996</v>
          </cell>
          <cell r="BF68">
            <v>189871.01999999993</v>
          </cell>
          <cell r="BG68">
            <v>0</v>
          </cell>
          <cell r="BH68">
            <v>0</v>
          </cell>
          <cell r="BI68">
            <v>0</v>
          </cell>
          <cell r="BJ68">
            <v>3.39</v>
          </cell>
          <cell r="BK68">
            <v>0</v>
          </cell>
          <cell r="BL68">
            <v>0</v>
          </cell>
          <cell r="BM68">
            <v>0</v>
          </cell>
          <cell r="BN68">
            <v>96864.410000000018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49341.26</v>
          </cell>
          <cell r="BT68">
            <v>0</v>
          </cell>
          <cell r="BU68">
            <v>0</v>
          </cell>
          <cell r="BV68">
            <v>0</v>
          </cell>
          <cell r="BW68">
            <v>3567413.4999999981</v>
          </cell>
          <cell r="BX68">
            <v>0</v>
          </cell>
          <cell r="BY68">
            <v>26.79</v>
          </cell>
          <cell r="BZ68">
            <v>0</v>
          </cell>
          <cell r="CA68">
            <v>363835.07</v>
          </cell>
          <cell r="CB68">
            <v>0</v>
          </cell>
          <cell r="CC68">
            <v>4006128.060000001</v>
          </cell>
        </row>
        <row r="69">
          <cell r="C69">
            <v>170233.42</v>
          </cell>
          <cell r="D69">
            <v>0</v>
          </cell>
          <cell r="E69">
            <v>478537.21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4063.53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1292056.9000000001</v>
          </cell>
          <cell r="P69">
            <v>155372.50000000003</v>
          </cell>
          <cell r="Q69">
            <v>63207.450000000012</v>
          </cell>
          <cell r="R69">
            <v>10854.509999999998</v>
          </cell>
          <cell r="S69">
            <v>80928.409999999989</v>
          </cell>
          <cell r="T69">
            <v>2590.1800000000003</v>
          </cell>
          <cell r="U69">
            <v>31194.1</v>
          </cell>
          <cell r="V69">
            <v>22655.920000000002</v>
          </cell>
          <cell r="W69">
            <v>138</v>
          </cell>
          <cell r="X69">
            <v>2578.77</v>
          </cell>
          <cell r="Y69">
            <v>90487.71</v>
          </cell>
          <cell r="Z69">
            <v>961070.15000000026</v>
          </cell>
          <cell r="AA69">
            <v>8448.35</v>
          </cell>
          <cell r="AB69">
            <v>395312.43000000005</v>
          </cell>
          <cell r="AC69">
            <v>66848.17</v>
          </cell>
          <cell r="AD69">
            <v>1733.97</v>
          </cell>
          <cell r="AE69">
            <v>32688.700000000008</v>
          </cell>
          <cell r="AF69">
            <v>0</v>
          </cell>
          <cell r="AG69">
            <v>144931.37</v>
          </cell>
          <cell r="AH69">
            <v>0</v>
          </cell>
          <cell r="AI69">
            <v>0</v>
          </cell>
          <cell r="AJ69">
            <v>34554.120000000003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327417.49000000005</v>
          </cell>
          <cell r="AU69">
            <v>0</v>
          </cell>
          <cell r="AV69">
            <v>56800.23</v>
          </cell>
          <cell r="AW69">
            <v>0</v>
          </cell>
          <cell r="AX69">
            <v>0</v>
          </cell>
          <cell r="AY69">
            <v>57064.67</v>
          </cell>
          <cell r="AZ69">
            <v>760</v>
          </cell>
          <cell r="BA69">
            <v>1743.16</v>
          </cell>
          <cell r="BB69">
            <v>160336.93000000002</v>
          </cell>
          <cell r="BC69">
            <v>15.1</v>
          </cell>
          <cell r="BD69">
            <v>101429.42</v>
          </cell>
          <cell r="BE69">
            <v>77593.87</v>
          </cell>
          <cell r="BF69">
            <v>72916.75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27.5</v>
          </cell>
          <cell r="BM69">
            <v>0</v>
          </cell>
          <cell r="BN69">
            <v>1018583.6200000002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13434.449999999999</v>
          </cell>
          <cell r="BT69">
            <v>0</v>
          </cell>
          <cell r="BU69">
            <v>0</v>
          </cell>
          <cell r="BV69">
            <v>0</v>
          </cell>
          <cell r="BW69">
            <v>466992.81</v>
          </cell>
          <cell r="BX69">
            <v>0</v>
          </cell>
          <cell r="BY69">
            <v>958.7</v>
          </cell>
          <cell r="BZ69">
            <v>0</v>
          </cell>
          <cell r="CA69">
            <v>606866.19999999984</v>
          </cell>
          <cell r="CB69">
            <v>0</v>
          </cell>
          <cell r="CC69">
            <v>389308288.69112903</v>
          </cell>
          <cell r="CD69">
            <v>52436050.670000002</v>
          </cell>
        </row>
        <row r="70">
          <cell r="C70">
            <v>33657.270000000004</v>
          </cell>
          <cell r="D70">
            <v>0</v>
          </cell>
          <cell r="E70">
            <v>32520.879999999997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1487616.1400000001</v>
          </cell>
          <cell r="P70">
            <v>3363</v>
          </cell>
          <cell r="Q70">
            <v>-645</v>
          </cell>
          <cell r="R70">
            <v>0</v>
          </cell>
          <cell r="S70">
            <v>0</v>
          </cell>
          <cell r="T70">
            <v>0</v>
          </cell>
          <cell r="U70">
            <v>189.82999999999998</v>
          </cell>
          <cell r="V70">
            <v>16804.599999999999</v>
          </cell>
          <cell r="W70">
            <v>0</v>
          </cell>
          <cell r="X70">
            <v>1170318.3500000001</v>
          </cell>
          <cell r="Y70">
            <v>15946.77</v>
          </cell>
          <cell r="Z70">
            <v>1502690.91</v>
          </cell>
          <cell r="AA70">
            <v>0</v>
          </cell>
          <cell r="AB70">
            <v>15189293.07</v>
          </cell>
          <cell r="AC70">
            <v>-1975.7399999999998</v>
          </cell>
          <cell r="AD70">
            <v>0</v>
          </cell>
          <cell r="AE70">
            <v>3207.3999999999996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95788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200572.06</v>
          </cell>
          <cell r="AU70">
            <v>0</v>
          </cell>
          <cell r="AV70">
            <v>650267.07000000007</v>
          </cell>
          <cell r="AW70">
            <v>0</v>
          </cell>
          <cell r="AX70">
            <v>0</v>
          </cell>
          <cell r="AY70">
            <v>400112.26</v>
          </cell>
          <cell r="AZ70">
            <v>460743.2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1127611.8899999999</v>
          </cell>
          <cell r="BF70">
            <v>846074.41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-44027.31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1446587.9900000002</v>
          </cell>
          <cell r="BX70">
            <v>0</v>
          </cell>
          <cell r="BY70">
            <v>0</v>
          </cell>
          <cell r="BZ70">
            <v>0</v>
          </cell>
          <cell r="CA70">
            <v>1282637.31</v>
          </cell>
          <cell r="CB70">
            <v>0</v>
          </cell>
          <cell r="CC70">
            <v>60180267.399999999</v>
          </cell>
          <cell r="CD70">
            <v>0</v>
          </cell>
        </row>
        <row r="73">
          <cell r="C73">
            <v>327908001</v>
          </cell>
          <cell r="D73">
            <v>0</v>
          </cell>
          <cell r="E73">
            <v>444819300.42999965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109381935.67</v>
          </cell>
          <cell r="P73">
            <v>429539098.15000021</v>
          </cell>
          <cell r="Q73">
            <v>26433287</v>
          </cell>
          <cell r="R73">
            <v>95195844</v>
          </cell>
          <cell r="S73">
            <v>-155031.29</v>
          </cell>
          <cell r="T73">
            <v>6791222</v>
          </cell>
          <cell r="U73">
            <v>113750103.01000001</v>
          </cell>
          <cell r="V73">
            <v>27229522.859999999</v>
          </cell>
          <cell r="W73">
            <v>5185501.4899999993</v>
          </cell>
          <cell r="X73">
            <v>20281533.520000003</v>
          </cell>
          <cell r="Y73">
            <v>72153233.570000008</v>
          </cell>
          <cell r="Z73">
            <v>3460707</v>
          </cell>
          <cell r="AA73">
            <v>1411504.94</v>
          </cell>
          <cell r="AB73">
            <v>168509088.94</v>
          </cell>
          <cell r="AC73">
            <v>90935519</v>
          </cell>
          <cell r="AD73">
            <v>17955875</v>
          </cell>
          <cell r="AE73">
            <v>28066618.950000003</v>
          </cell>
          <cell r="AF73">
            <v>0</v>
          </cell>
          <cell r="AG73">
            <v>31682529.199999999</v>
          </cell>
          <cell r="AH73">
            <v>0</v>
          </cell>
          <cell r="AI73">
            <v>0</v>
          </cell>
          <cell r="AJ73">
            <v>28056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21450580</v>
          </cell>
          <cell r="AU73">
            <v>0</v>
          </cell>
          <cell r="AV73">
            <v>1198185</v>
          </cell>
        </row>
        <row r="74">
          <cell r="C74">
            <v>292321</v>
          </cell>
          <cell r="D74">
            <v>0</v>
          </cell>
          <cell r="E74">
            <v>25567334.02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7365792.2400000002</v>
          </cell>
          <cell r="P74">
            <v>627680811.57999945</v>
          </cell>
          <cell r="Q74">
            <v>45441817.670000002</v>
          </cell>
          <cell r="R74">
            <v>116958598</v>
          </cell>
          <cell r="S74">
            <v>155031.29</v>
          </cell>
          <cell r="T74">
            <v>305141</v>
          </cell>
          <cell r="U74">
            <v>92798436.509999976</v>
          </cell>
          <cell r="V74">
            <v>17989855.329999998</v>
          </cell>
          <cell r="W74">
            <v>4835462.7299999995</v>
          </cell>
          <cell r="X74">
            <v>22781307.960000005</v>
          </cell>
          <cell r="Y74">
            <v>76708681.390000001</v>
          </cell>
          <cell r="Z74">
            <v>159152702.16</v>
          </cell>
          <cell r="AA74">
            <v>10608424.039999999</v>
          </cell>
          <cell r="AB74">
            <v>798693396.72000015</v>
          </cell>
          <cell r="AC74">
            <v>2496714</v>
          </cell>
          <cell r="AD74">
            <v>426976</v>
          </cell>
          <cell r="AE74">
            <v>4750778.93</v>
          </cell>
          <cell r="AF74">
            <v>0</v>
          </cell>
          <cell r="AG74">
            <v>83735166.890000001</v>
          </cell>
          <cell r="AH74">
            <v>0</v>
          </cell>
          <cell r="AI74">
            <v>0</v>
          </cell>
          <cell r="AJ74">
            <v>5758672.7599999998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5440871.1599999992</v>
          </cell>
          <cell r="AU74">
            <v>0</v>
          </cell>
          <cell r="AV74">
            <v>16432041.32</v>
          </cell>
        </row>
        <row r="76">
          <cell r="C76">
            <v>85985.776013000024</v>
          </cell>
          <cell r="D76">
            <v>0</v>
          </cell>
          <cell r="E76">
            <v>272217.78708099941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35578.383605000025</v>
          </cell>
          <cell r="P76">
            <v>120312.10154999988</v>
          </cell>
          <cell r="Q76">
            <v>39231.331872000002</v>
          </cell>
          <cell r="R76">
            <v>4541.6167149999992</v>
          </cell>
          <cell r="S76">
            <v>23615.158303999997</v>
          </cell>
          <cell r="T76">
            <v>1288.0095179999998</v>
          </cell>
          <cell r="U76">
            <v>17564.764268999992</v>
          </cell>
          <cell r="V76">
            <v>2403.5811930000004</v>
          </cell>
          <cell r="W76">
            <v>0</v>
          </cell>
          <cell r="X76">
            <v>0</v>
          </cell>
          <cell r="Y76">
            <v>55662.441104000049</v>
          </cell>
          <cell r="Z76">
            <v>137529.62206200004</v>
          </cell>
          <cell r="AA76">
            <v>4248.0848770000002</v>
          </cell>
          <cell r="AB76">
            <v>17960.553256999992</v>
          </cell>
          <cell r="AC76">
            <v>4293.8314970000001</v>
          </cell>
          <cell r="AD76">
            <v>3668.771221</v>
          </cell>
          <cell r="AE76">
            <v>9736.1722369999989</v>
          </cell>
          <cell r="AF76">
            <v>0</v>
          </cell>
          <cell r="AG76">
            <v>18541.050939999997</v>
          </cell>
          <cell r="AH76">
            <v>0</v>
          </cell>
          <cell r="AI76">
            <v>0</v>
          </cell>
          <cell r="AJ76">
            <v>874.35244299999999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19972.866305000014</v>
          </cell>
          <cell r="AU76">
            <v>0</v>
          </cell>
          <cell r="AV76">
            <v>19868.348736</v>
          </cell>
          <cell r="AY76">
            <v>18721.884635000006</v>
          </cell>
          <cell r="AZ76">
            <v>10025.183228</v>
          </cell>
          <cell r="BA76">
            <v>1891.0037789999999</v>
          </cell>
          <cell r="BB76">
            <v>119.37176599999999</v>
          </cell>
          <cell r="BC76">
            <v>274.80263300000001</v>
          </cell>
          <cell r="BD76">
            <v>25641.249160999996</v>
          </cell>
          <cell r="BE76">
            <v>922901.1221529973</v>
          </cell>
          <cell r="BF76">
            <v>21755.908058000001</v>
          </cell>
          <cell r="BG76">
            <v>0</v>
          </cell>
          <cell r="BH76">
            <v>0</v>
          </cell>
          <cell r="BI76">
            <v>0</v>
          </cell>
          <cell r="BJ76">
            <v>2563.6405380000006</v>
          </cell>
          <cell r="BK76">
            <v>0</v>
          </cell>
          <cell r="BL76">
            <v>4887.0306</v>
          </cell>
          <cell r="BM76">
            <v>0</v>
          </cell>
          <cell r="BN76">
            <v>6934.8645539999989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3386.7567650000001</v>
          </cell>
          <cell r="BT76">
            <v>0</v>
          </cell>
          <cell r="BU76">
            <v>0</v>
          </cell>
          <cell r="BV76">
            <v>0</v>
          </cell>
          <cell r="BW76">
            <v>62630.027934999962</v>
          </cell>
          <cell r="BX76">
            <v>0</v>
          </cell>
          <cell r="BY76">
            <v>0</v>
          </cell>
          <cell r="BZ76">
            <v>0</v>
          </cell>
          <cell r="CA76">
            <v>16291.501305999998</v>
          </cell>
          <cell r="CB76">
            <v>0</v>
          </cell>
          <cell r="CC76">
            <v>759536.39289400005</v>
          </cell>
        </row>
        <row r="77">
          <cell r="C77">
            <v>0</v>
          </cell>
          <cell r="D77">
            <v>0</v>
          </cell>
          <cell r="E77">
            <v>614645.6119598212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BA77">
            <v>0</v>
          </cell>
          <cell r="BB77">
            <v>0</v>
          </cell>
          <cell r="BC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</row>
        <row r="78">
          <cell r="C78">
            <v>386563.88750033587</v>
          </cell>
          <cell r="D78">
            <v>0</v>
          </cell>
          <cell r="E78">
            <v>1223802.0158690012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159948.76030714298</v>
          </cell>
          <cell r="P78">
            <v>540883.80479896627</v>
          </cell>
          <cell r="Q78">
            <v>176371.21932775626</v>
          </cell>
          <cell r="R78">
            <v>20417.621312407242</v>
          </cell>
          <cell r="S78">
            <v>106166.01746491091</v>
          </cell>
          <cell r="T78">
            <v>5790.4689531468275</v>
          </cell>
          <cell r="U78">
            <v>78965.427465876215</v>
          </cell>
          <cell r="V78">
            <v>10805.713839790207</v>
          </cell>
          <cell r="W78">
            <v>0</v>
          </cell>
          <cell r="X78">
            <v>0</v>
          </cell>
          <cell r="Y78">
            <v>250240.10503397236</v>
          </cell>
          <cell r="Z78">
            <v>618288.13806019421</v>
          </cell>
          <cell r="AA78">
            <v>19097.998304233854</v>
          </cell>
          <cell r="AB78">
            <v>80744.765129910011</v>
          </cell>
          <cell r="AC78">
            <v>19303.660125143939</v>
          </cell>
          <cell r="AD78">
            <v>16493.593839575242</v>
          </cell>
          <cell r="AE78">
            <v>43770.641655179599</v>
          </cell>
          <cell r="AF78">
            <v>0</v>
          </cell>
          <cell r="AG78">
            <v>83354.492592176466</v>
          </cell>
          <cell r="AH78">
            <v>0</v>
          </cell>
          <cell r="AI78">
            <v>0</v>
          </cell>
          <cell r="AJ78">
            <v>3930.8022219907084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89791.46553515995</v>
          </cell>
          <cell r="AU78">
            <v>0</v>
          </cell>
          <cell r="AV78">
            <v>89321.58877579197</v>
          </cell>
          <cell r="BA78">
            <v>8501.3336621809212</v>
          </cell>
          <cell r="BB78">
            <v>536.65636413822529</v>
          </cell>
          <cell r="BC78">
            <v>1235.4226365503473</v>
          </cell>
          <cell r="BS78">
            <v>15225.749208782234</v>
          </cell>
          <cell r="BT78">
            <v>0</v>
          </cell>
          <cell r="BU78">
            <v>0</v>
          </cell>
          <cell r="BV78">
            <v>0</v>
          </cell>
          <cell r="BW78">
            <v>281564.09345131548</v>
          </cell>
          <cell r="BX78">
            <v>0</v>
          </cell>
          <cell r="BY78">
            <v>0</v>
          </cell>
          <cell r="BZ78">
            <v>0</v>
          </cell>
          <cell r="CA78">
            <v>73241.254194321868</v>
          </cell>
          <cell r="CB78">
            <v>0</v>
          </cell>
        </row>
        <row r="79">
          <cell r="C79">
            <v>15921.87988058042</v>
          </cell>
          <cell r="D79">
            <v>0</v>
          </cell>
          <cell r="E79">
            <v>22819.72011941958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0">
          <cell r="C80">
            <v>181.57</v>
          </cell>
          <cell r="D80">
            <v>0</v>
          </cell>
          <cell r="E80">
            <v>439.91000000000008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0.02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66.540000000000006</v>
          </cell>
          <cell r="P80">
            <v>116.67</v>
          </cell>
          <cell r="Q80">
            <v>53.92</v>
          </cell>
          <cell r="R80">
            <v>0.01</v>
          </cell>
          <cell r="S80">
            <v>0</v>
          </cell>
          <cell r="T80">
            <v>6.07</v>
          </cell>
          <cell r="U80">
            <v>0.01</v>
          </cell>
          <cell r="V80">
            <v>0.84</v>
          </cell>
          <cell r="W80">
            <v>0</v>
          </cell>
          <cell r="X80">
            <v>0.06</v>
          </cell>
          <cell r="Y80">
            <v>4.53</v>
          </cell>
          <cell r="Z80">
            <v>80.470000000000013</v>
          </cell>
          <cell r="AA80">
            <v>0</v>
          </cell>
          <cell r="AB80">
            <v>0.01</v>
          </cell>
          <cell r="AC80">
            <v>0</v>
          </cell>
          <cell r="AD80">
            <v>13.590000000000002</v>
          </cell>
          <cell r="AE80">
            <v>0</v>
          </cell>
          <cell r="AF80">
            <v>0</v>
          </cell>
          <cell r="AG80">
            <v>35.82</v>
          </cell>
          <cell r="AH80">
            <v>0</v>
          </cell>
          <cell r="AI80">
            <v>0</v>
          </cell>
          <cell r="AJ80">
            <v>11.82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2.08</v>
          </cell>
          <cell r="AU80">
            <v>0</v>
          </cell>
          <cell r="AV80">
            <v>10.66</v>
          </cell>
        </row>
        <row r="111">
          <cell r="C111">
            <v>23367</v>
          </cell>
          <cell r="D111">
            <v>136731</v>
          </cell>
        </row>
        <row r="114">
          <cell r="C114">
            <v>7290</v>
          </cell>
          <cell r="D114">
            <v>11053</v>
          </cell>
        </row>
        <row r="138">
          <cell r="B138">
            <v>7058</v>
          </cell>
          <cell r="C138">
            <v>4858</v>
          </cell>
          <cell r="D138">
            <v>11456</v>
          </cell>
        </row>
        <row r="139">
          <cell r="B139">
            <v>51665</v>
          </cell>
          <cell r="C139">
            <v>34691</v>
          </cell>
          <cell r="D139">
            <v>50368.010000000009</v>
          </cell>
        </row>
        <row r="140">
          <cell r="B140">
            <v>137284.63143564743</v>
          </cell>
          <cell r="C140">
            <v>40688.319182447958</v>
          </cell>
          <cell r="D140">
            <v>163652.04938190462</v>
          </cell>
        </row>
        <row r="141">
          <cell r="B141">
            <v>734745010.32000017</v>
          </cell>
          <cell r="C141">
            <v>454414115.94999993</v>
          </cell>
          <cell r="D141">
            <v>854053089.17000008</v>
          </cell>
        </row>
        <row r="142">
          <cell r="B142">
            <v>854505459.17999995</v>
          </cell>
          <cell r="C142">
            <v>253257706.28999993</v>
          </cell>
          <cell r="D142">
            <v>1018613169.2299999</v>
          </cell>
        </row>
        <row r="165">
          <cell r="C165">
            <v>24783716.699999996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24873623.039999999</v>
          </cell>
        </row>
        <row r="171">
          <cell r="C171">
            <v>1887754.1199999994</v>
          </cell>
        </row>
        <row r="175">
          <cell r="C175">
            <v>28590056.579999991</v>
          </cell>
        </row>
        <row r="176">
          <cell r="C176">
            <v>4915299.3299999991</v>
          </cell>
        </row>
        <row r="183">
          <cell r="C183">
            <v>1107344.06</v>
          </cell>
        </row>
        <row r="184">
          <cell r="C184">
            <v>32508626.120000001</v>
          </cell>
        </row>
        <row r="188">
          <cell r="C188">
            <v>-1383809.71</v>
          </cell>
        </row>
        <row r="189">
          <cell r="C189">
            <v>20203890.200000007</v>
          </cell>
        </row>
        <row r="195">
          <cell r="B195">
            <v>99293348.290000007</v>
          </cell>
          <cell r="C195">
            <v>0</v>
          </cell>
          <cell r="D195">
            <v>0</v>
          </cell>
        </row>
        <row r="196">
          <cell r="B196">
            <v>1013332.56</v>
          </cell>
        </row>
        <row r="197">
          <cell r="B197">
            <v>238849895.90000001</v>
          </cell>
          <cell r="C197">
            <v>23538867.259999998</v>
          </cell>
          <cell r="D197">
            <v>0</v>
          </cell>
        </row>
        <row r="198">
          <cell r="D198">
            <v>0</v>
          </cell>
        </row>
        <row r="199">
          <cell r="B199">
            <v>21441228.850000001</v>
          </cell>
        </row>
        <row r="200">
          <cell r="B200">
            <v>187122992.81999999</v>
          </cell>
          <cell r="C200">
            <v>7239443.8899999987</v>
          </cell>
          <cell r="D200">
            <v>678334.2300000001</v>
          </cell>
        </row>
        <row r="202">
          <cell r="B202">
            <v>11108789.25</v>
          </cell>
          <cell r="C202">
            <v>0</v>
          </cell>
          <cell r="D202">
            <v>0</v>
          </cell>
        </row>
        <row r="203">
          <cell r="B203">
            <v>149571485.75999999</v>
          </cell>
          <cell r="C203">
            <v>-39851457.879999995</v>
          </cell>
          <cell r="D203">
            <v>-44215864.679999977</v>
          </cell>
        </row>
        <row r="209">
          <cell r="B209">
            <v>11478663.879999999</v>
          </cell>
          <cell r="C209">
            <v>268606.91000000009</v>
          </cell>
        </row>
        <row r="210">
          <cell r="B210">
            <v>92902171.760000005</v>
          </cell>
          <cell r="C210">
            <v>13034965.92</v>
          </cell>
        </row>
        <row r="212">
          <cell r="B212">
            <v>5459032.9100000001</v>
          </cell>
          <cell r="C212">
            <v>2224068.52</v>
          </cell>
        </row>
        <row r="213">
          <cell r="B213">
            <v>150336250.52999997</v>
          </cell>
          <cell r="C213">
            <v>11320002.650000002</v>
          </cell>
          <cell r="D213">
            <v>1481953.9800000042</v>
          </cell>
        </row>
        <row r="221">
          <cell r="C221">
            <v>-2833404.5799999991</v>
          </cell>
        </row>
        <row r="223">
          <cell r="C223">
            <v>1284267124.2999995</v>
          </cell>
        </row>
        <row r="224">
          <cell r="C224">
            <v>567847167.56999993</v>
          </cell>
        </row>
        <row r="225">
          <cell r="C225">
            <v>10911093.840000002</v>
          </cell>
        </row>
        <row r="226">
          <cell r="C226">
            <v>67530395.210000008</v>
          </cell>
        </row>
        <row r="227">
          <cell r="C227">
            <v>995102002.25000012</v>
          </cell>
        </row>
        <row r="228">
          <cell r="C228">
            <v>49824597.679999962</v>
          </cell>
        </row>
        <row r="231">
          <cell r="C231">
            <v>662.42000000000007</v>
          </cell>
        </row>
        <row r="233">
          <cell r="C233">
            <v>10525720.57</v>
          </cell>
        </row>
        <row r="234">
          <cell r="C234">
            <v>16228902.59</v>
          </cell>
        </row>
        <row r="250">
          <cell r="C250">
            <v>-162902.12</v>
          </cell>
        </row>
        <row r="252">
          <cell r="C252">
            <v>685688386.04999995</v>
          </cell>
        </row>
        <row r="253">
          <cell r="C253">
            <v>495248270.45000005</v>
          </cell>
        </row>
        <row r="255">
          <cell r="C255">
            <v>16172519.52</v>
          </cell>
        </row>
        <row r="257">
          <cell r="C257">
            <v>21874034.299999997</v>
          </cell>
        </row>
        <row r="258">
          <cell r="C258">
            <v>824787.67</v>
          </cell>
        </row>
        <row r="259">
          <cell r="C259">
            <v>0</v>
          </cell>
        </row>
        <row r="267">
          <cell r="C267">
            <v>99293348.290000007</v>
          </cell>
        </row>
        <row r="268">
          <cell r="C268">
            <v>1013332.56</v>
          </cell>
        </row>
        <row r="269">
          <cell r="C269">
            <v>262388763.16</v>
          </cell>
        </row>
        <row r="271">
          <cell r="C271">
            <v>21441228.850000001</v>
          </cell>
        </row>
        <row r="272">
          <cell r="C272">
            <v>193684102.48000002</v>
          </cell>
        </row>
        <row r="273">
          <cell r="C273">
            <v>11108789.25</v>
          </cell>
        </row>
        <row r="274">
          <cell r="C274">
            <v>153935892.55999997</v>
          </cell>
        </row>
        <row r="276">
          <cell r="C276">
            <v>285541809.10000002</v>
          </cell>
        </row>
        <row r="282">
          <cell r="C282">
            <v>90969499.49000001</v>
          </cell>
        </row>
        <row r="286">
          <cell r="C286">
            <v>3861486</v>
          </cell>
        </row>
        <row r="287">
          <cell r="C287">
            <v>0</v>
          </cell>
        </row>
        <row r="289">
          <cell r="C289">
            <v>0</v>
          </cell>
        </row>
        <row r="305">
          <cell r="C305">
            <v>34072253.479999989</v>
          </cell>
        </row>
        <row r="306">
          <cell r="C306">
            <v>37638151.210000001</v>
          </cell>
        </row>
        <row r="312">
          <cell r="C312">
            <v>85669475.859999999</v>
          </cell>
        </row>
        <row r="318">
          <cell r="C318">
            <v>1188173.1299999999</v>
          </cell>
        </row>
        <row r="321">
          <cell r="C321">
            <v>0</v>
          </cell>
        </row>
        <row r="323">
          <cell r="C323">
            <v>0</v>
          </cell>
        </row>
        <row r="324">
          <cell r="C324">
            <v>-814006.69</v>
          </cell>
        </row>
        <row r="325">
          <cell r="C325">
            <v>10169178.01</v>
          </cell>
        </row>
        <row r="326">
          <cell r="C326">
            <v>438531463</v>
          </cell>
        </row>
        <row r="327">
          <cell r="C327">
            <v>3905020.18</v>
          </cell>
        </row>
        <row r="332">
          <cell r="C332">
            <v>170943480.33000031</v>
          </cell>
        </row>
        <row r="359">
          <cell r="C359">
            <v>2043212215.4400001</v>
          </cell>
        </row>
        <row r="360">
          <cell r="C360">
            <v>2126376334.6999991</v>
          </cell>
        </row>
        <row r="363">
          <cell r="C363">
            <v>-2833404.5799999991</v>
          </cell>
        </row>
        <row r="364">
          <cell r="C364">
            <v>2975482380.8500023</v>
          </cell>
        </row>
        <row r="365">
          <cell r="C365">
            <v>26754623.159999993</v>
          </cell>
        </row>
        <row r="370">
          <cell r="C370">
            <v>86099621.75999999</v>
          </cell>
        </row>
        <row r="378">
          <cell r="C378">
            <v>379543162.21999991</v>
          </cell>
        </row>
        <row r="379">
          <cell r="C379">
            <v>51545093.860000007</v>
          </cell>
        </row>
        <row r="380">
          <cell r="C380">
            <v>19643262.110000007</v>
          </cell>
        </row>
        <row r="381">
          <cell r="C381">
            <v>256279885.27999943</v>
          </cell>
        </row>
        <row r="382">
          <cell r="C382">
            <v>9160205.8099999968</v>
          </cell>
        </row>
        <row r="383">
          <cell r="C383">
            <v>91685984.759999946</v>
          </cell>
        </row>
        <row r="384">
          <cell r="C384">
            <v>26847646.180000003</v>
          </cell>
        </row>
        <row r="385">
          <cell r="C385">
            <v>33505355.909999989</v>
          </cell>
        </row>
        <row r="386">
          <cell r="C386">
            <v>0</v>
          </cell>
        </row>
        <row r="387">
          <cell r="C387">
            <v>33615970.18</v>
          </cell>
        </row>
        <row r="388">
          <cell r="C388">
            <v>18820080.490000006</v>
          </cell>
        </row>
        <row r="389">
          <cell r="C389">
            <v>396321715.46112901</v>
          </cell>
        </row>
      </sheetData>
      <sheetData sheetId="2">
        <row r="48">
          <cell r="B48">
            <v>5716564.3600000003</v>
          </cell>
        </row>
        <row r="52">
          <cell r="B52">
            <v>4610808.9300000006</v>
          </cell>
        </row>
        <row r="59">
          <cell r="D59">
            <v>0</v>
          </cell>
          <cell r="E59">
            <v>9944.4490712399438</v>
          </cell>
          <cell r="F59">
            <v>0</v>
          </cell>
          <cell r="G59">
            <v>0</v>
          </cell>
          <cell r="H59">
            <v>9458.5509287600562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AY59">
            <v>166940</v>
          </cell>
          <cell r="BE59">
            <v>447488.04701300018</v>
          </cell>
        </row>
        <row r="60">
          <cell r="C60">
            <v>2.3499999999999996</v>
          </cell>
          <cell r="D60">
            <v>0</v>
          </cell>
          <cell r="E60">
            <v>58.009999999999991</v>
          </cell>
          <cell r="F60">
            <v>0</v>
          </cell>
          <cell r="G60">
            <v>0</v>
          </cell>
          <cell r="H60">
            <v>45.02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33.630000000000003</v>
          </cell>
          <cell r="Q60">
            <v>3.63</v>
          </cell>
          <cell r="R60">
            <v>2.02</v>
          </cell>
          <cell r="S60">
            <v>4.8899999999999997</v>
          </cell>
          <cell r="T60">
            <v>0.74</v>
          </cell>
          <cell r="U60">
            <v>0.6100000000000001</v>
          </cell>
          <cell r="V60">
            <v>0.98</v>
          </cell>
          <cell r="W60">
            <v>3.0700000000000003</v>
          </cell>
          <cell r="X60">
            <v>7.2299999999999995</v>
          </cell>
          <cell r="Y60">
            <v>19.07</v>
          </cell>
          <cell r="Z60">
            <v>10.26</v>
          </cell>
          <cell r="AA60">
            <v>0</v>
          </cell>
          <cell r="AB60">
            <v>13.819999999999999</v>
          </cell>
          <cell r="AC60">
            <v>6.17</v>
          </cell>
          <cell r="AD60">
            <v>0</v>
          </cell>
          <cell r="AE60">
            <v>2.1999999999999997</v>
          </cell>
          <cell r="AF60">
            <v>0</v>
          </cell>
          <cell r="AG60">
            <v>43.310000000000009</v>
          </cell>
          <cell r="AH60">
            <v>0</v>
          </cell>
          <cell r="AI60">
            <v>0</v>
          </cell>
          <cell r="AJ60">
            <v>32.379999999999995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1.03</v>
          </cell>
          <cell r="AW60">
            <v>0</v>
          </cell>
          <cell r="AX60">
            <v>0</v>
          </cell>
          <cell r="AY60">
            <v>25.64</v>
          </cell>
          <cell r="AZ60">
            <v>0</v>
          </cell>
          <cell r="BA60">
            <v>1.97</v>
          </cell>
          <cell r="BB60">
            <v>9.6499999999999986</v>
          </cell>
          <cell r="BC60">
            <v>0</v>
          </cell>
          <cell r="BD60">
            <v>0</v>
          </cell>
          <cell r="BE60">
            <v>21.31</v>
          </cell>
          <cell r="BF60">
            <v>27.74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11.239999999999998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0.16</v>
          </cell>
          <cell r="BT60">
            <v>0</v>
          </cell>
          <cell r="BU60">
            <v>0</v>
          </cell>
          <cell r="BV60">
            <v>0</v>
          </cell>
          <cell r="BW60">
            <v>7.81</v>
          </cell>
          <cell r="BX60">
            <v>0</v>
          </cell>
          <cell r="BY60">
            <v>5.15</v>
          </cell>
          <cell r="BZ60">
            <v>0</v>
          </cell>
          <cell r="CA60">
            <v>0</v>
          </cell>
          <cell r="CB60">
            <v>0</v>
          </cell>
          <cell r="CC60">
            <v>7.61</v>
          </cell>
        </row>
        <row r="61">
          <cell r="C61">
            <v>162093.31</v>
          </cell>
          <cell r="D61">
            <v>0</v>
          </cell>
          <cell r="E61">
            <v>5566548.9400000004</v>
          </cell>
          <cell r="F61">
            <v>0</v>
          </cell>
          <cell r="G61">
            <v>0</v>
          </cell>
          <cell r="H61">
            <v>4822426.7299999986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3809010.7599999993</v>
          </cell>
          <cell r="Q61">
            <v>469211.02</v>
          </cell>
          <cell r="R61">
            <v>140478.09</v>
          </cell>
          <cell r="S61">
            <v>378390.74</v>
          </cell>
          <cell r="T61">
            <v>103720.26999999999</v>
          </cell>
          <cell r="U61">
            <v>56120.139999999992</v>
          </cell>
          <cell r="V61">
            <v>79580.37</v>
          </cell>
          <cell r="W61">
            <v>363599.82</v>
          </cell>
          <cell r="X61">
            <v>858740.54999999993</v>
          </cell>
          <cell r="Y61">
            <v>2195725.4</v>
          </cell>
          <cell r="Z61">
            <v>1180848.48</v>
          </cell>
          <cell r="AA61">
            <v>0</v>
          </cell>
          <cell r="AB61">
            <v>1714333.43</v>
          </cell>
          <cell r="AC61">
            <v>795591.36</v>
          </cell>
          <cell r="AD61">
            <v>0</v>
          </cell>
          <cell r="AE61">
            <v>246168.06000000003</v>
          </cell>
          <cell r="AF61">
            <v>0</v>
          </cell>
          <cell r="AG61">
            <v>5249789.34</v>
          </cell>
          <cell r="AH61">
            <v>0</v>
          </cell>
          <cell r="AI61">
            <v>0</v>
          </cell>
          <cell r="AJ61">
            <v>3359500.0100000002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158345.53999999998</v>
          </cell>
          <cell r="AW61">
            <v>0</v>
          </cell>
          <cell r="AX61">
            <v>0</v>
          </cell>
          <cell r="AY61">
            <v>1551470.09</v>
          </cell>
          <cell r="AZ61">
            <v>0</v>
          </cell>
          <cell r="BA61">
            <v>107984.16</v>
          </cell>
          <cell r="BB61">
            <v>1048990.8699999999</v>
          </cell>
          <cell r="BC61">
            <v>0</v>
          </cell>
          <cell r="BD61">
            <v>0</v>
          </cell>
          <cell r="BE61">
            <v>1592452.28</v>
          </cell>
          <cell r="BF61">
            <v>2045389.9700000002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1504276.53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11807.82</v>
          </cell>
          <cell r="BT61">
            <v>0</v>
          </cell>
          <cell r="BU61">
            <v>0</v>
          </cell>
          <cell r="BV61">
            <v>0</v>
          </cell>
          <cell r="BW61">
            <v>703137.39999999991</v>
          </cell>
          <cell r="BX61">
            <v>0</v>
          </cell>
          <cell r="BY61">
            <v>809239.53</v>
          </cell>
          <cell r="BZ61">
            <v>0</v>
          </cell>
          <cell r="CA61">
            <v>0</v>
          </cell>
          <cell r="CB61">
            <v>0</v>
          </cell>
          <cell r="CC61">
            <v>570334.80000000005</v>
          </cell>
        </row>
        <row r="63">
          <cell r="C63">
            <v>0</v>
          </cell>
          <cell r="D63">
            <v>0</v>
          </cell>
          <cell r="E63">
            <v>50775</v>
          </cell>
          <cell r="F63">
            <v>0</v>
          </cell>
          <cell r="G63">
            <v>0</v>
          </cell>
          <cell r="H63">
            <v>8350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365500</v>
          </cell>
          <cell r="Q63">
            <v>0</v>
          </cell>
          <cell r="R63">
            <v>202617.42</v>
          </cell>
          <cell r="S63">
            <v>0</v>
          </cell>
          <cell r="T63">
            <v>1980</v>
          </cell>
          <cell r="U63">
            <v>342446.9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46635.08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854324.51</v>
          </cell>
          <cell r="AH63">
            <v>0</v>
          </cell>
          <cell r="AI63">
            <v>0</v>
          </cell>
          <cell r="AJ63">
            <v>32442.960000000006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2693.19</v>
          </cell>
          <cell r="BF63">
            <v>33823.22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118802.39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24357.960000000006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6000</v>
          </cell>
        </row>
        <row r="64">
          <cell r="C64">
            <v>0</v>
          </cell>
          <cell r="D64">
            <v>0</v>
          </cell>
          <cell r="E64">
            <v>268252.10000000003</v>
          </cell>
          <cell r="F64">
            <v>0</v>
          </cell>
          <cell r="G64">
            <v>0</v>
          </cell>
          <cell r="H64">
            <v>95543.44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1718941.52</v>
          </cell>
          <cell r="Q64">
            <v>25252.470000000005</v>
          </cell>
          <cell r="R64">
            <v>231832.74000000002</v>
          </cell>
          <cell r="S64">
            <v>2786914.1000000006</v>
          </cell>
          <cell r="T64">
            <v>27002.03</v>
          </cell>
          <cell r="U64">
            <v>128542.40000000001</v>
          </cell>
          <cell r="V64">
            <v>1709.8</v>
          </cell>
          <cell r="W64">
            <v>29791.56</v>
          </cell>
          <cell r="X64">
            <v>108386.17000000001</v>
          </cell>
          <cell r="Y64">
            <v>164510.00999999992</v>
          </cell>
          <cell r="Z64">
            <v>87823.84</v>
          </cell>
          <cell r="AA64">
            <v>0</v>
          </cell>
          <cell r="AB64">
            <v>8037889.8200000003</v>
          </cell>
          <cell r="AC64">
            <v>42664.960000000006</v>
          </cell>
          <cell r="AD64">
            <v>0</v>
          </cell>
          <cell r="AE64">
            <v>0</v>
          </cell>
          <cell r="AF64">
            <v>0</v>
          </cell>
          <cell r="AG64">
            <v>550021.83999999985</v>
          </cell>
          <cell r="AH64">
            <v>0</v>
          </cell>
          <cell r="AI64">
            <v>0</v>
          </cell>
          <cell r="AJ64">
            <v>62383.770000000004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34198.660000000003</v>
          </cell>
          <cell r="AW64">
            <v>0</v>
          </cell>
          <cell r="AX64">
            <v>0</v>
          </cell>
          <cell r="AY64">
            <v>420444.91000000009</v>
          </cell>
          <cell r="AZ64">
            <v>3088.0099999999998</v>
          </cell>
          <cell r="BA64">
            <v>166.34999999999997</v>
          </cell>
          <cell r="BB64">
            <v>395.07</v>
          </cell>
          <cell r="BC64">
            <v>0</v>
          </cell>
          <cell r="BD64">
            <v>-23328.980000000025</v>
          </cell>
          <cell r="BE64">
            <v>182438.47000000003</v>
          </cell>
          <cell r="BF64">
            <v>147325.5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50259.839999999982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758</v>
          </cell>
          <cell r="BT64">
            <v>0</v>
          </cell>
          <cell r="BU64">
            <v>0</v>
          </cell>
          <cell r="BV64">
            <v>0</v>
          </cell>
          <cell r="BW64">
            <v>86979.010000000009</v>
          </cell>
          <cell r="BX64">
            <v>0</v>
          </cell>
          <cell r="BY64">
            <v>2638.0899999999997</v>
          </cell>
          <cell r="BZ64">
            <v>0</v>
          </cell>
          <cell r="CA64">
            <v>0</v>
          </cell>
          <cell r="CB64">
            <v>0</v>
          </cell>
          <cell r="CC64">
            <v>20738.11</v>
          </cell>
        </row>
        <row r="65">
          <cell r="C65">
            <v>0</v>
          </cell>
          <cell r="D65">
            <v>0</v>
          </cell>
          <cell r="E65">
            <v>2599.4300000000003</v>
          </cell>
          <cell r="F65">
            <v>0</v>
          </cell>
          <cell r="G65">
            <v>0</v>
          </cell>
          <cell r="H65">
            <v>1483.17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1063.25</v>
          </cell>
          <cell r="Q65">
            <v>0</v>
          </cell>
          <cell r="R65">
            <v>684.09</v>
          </cell>
          <cell r="S65">
            <v>82.49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3660.8399999999997</v>
          </cell>
          <cell r="Z65">
            <v>25849.91</v>
          </cell>
          <cell r="AA65">
            <v>0</v>
          </cell>
          <cell r="AB65">
            <v>684.07</v>
          </cell>
          <cell r="AC65">
            <v>4022.3499999999995</v>
          </cell>
          <cell r="AD65">
            <v>0</v>
          </cell>
          <cell r="AE65">
            <v>0</v>
          </cell>
          <cell r="AF65">
            <v>0</v>
          </cell>
          <cell r="AG65">
            <v>3889.93</v>
          </cell>
          <cell r="AH65">
            <v>0</v>
          </cell>
          <cell r="AI65">
            <v>0</v>
          </cell>
          <cell r="AJ65">
            <v>75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600</v>
          </cell>
          <cell r="AZ65">
            <v>0</v>
          </cell>
          <cell r="BA65">
            <v>0</v>
          </cell>
          <cell r="BB65">
            <v>1339.3300000000002</v>
          </cell>
          <cell r="BC65">
            <v>0</v>
          </cell>
          <cell r="BD65">
            <v>0</v>
          </cell>
          <cell r="BE65">
            <v>1769650.53</v>
          </cell>
          <cell r="BF65">
            <v>221442.87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10801.35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214.38</v>
          </cell>
          <cell r="BT65">
            <v>0</v>
          </cell>
          <cell r="BU65">
            <v>0</v>
          </cell>
          <cell r="BV65">
            <v>0</v>
          </cell>
          <cell r="BW65">
            <v>1981.5099999999998</v>
          </cell>
          <cell r="BX65">
            <v>0</v>
          </cell>
          <cell r="BY65">
            <v>1556.23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</row>
        <row r="66">
          <cell r="C66">
            <v>0</v>
          </cell>
          <cell r="D66">
            <v>0</v>
          </cell>
          <cell r="E66">
            <v>95228.64</v>
          </cell>
          <cell r="F66">
            <v>0</v>
          </cell>
          <cell r="G66">
            <v>0</v>
          </cell>
          <cell r="H66">
            <v>44891.939999999995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236272.83</v>
          </cell>
          <cell r="Q66">
            <v>2730.65</v>
          </cell>
          <cell r="R66">
            <v>296277.30000000005</v>
          </cell>
          <cell r="S66">
            <v>218441.24000000005</v>
          </cell>
          <cell r="T66">
            <v>22.71</v>
          </cell>
          <cell r="U66">
            <v>2801348.0199999996</v>
          </cell>
          <cell r="V66">
            <v>10660.19</v>
          </cell>
          <cell r="W66">
            <v>181333.15</v>
          </cell>
          <cell r="X66">
            <v>150193.31999999998</v>
          </cell>
          <cell r="Y66">
            <v>733960.59</v>
          </cell>
          <cell r="Z66">
            <v>21816.730000000003</v>
          </cell>
          <cell r="AA66">
            <v>0</v>
          </cell>
          <cell r="AB66">
            <v>44180.51</v>
          </cell>
          <cell r="AC66">
            <v>1057.71</v>
          </cell>
          <cell r="AD66">
            <v>0</v>
          </cell>
          <cell r="AE66">
            <v>90.69</v>
          </cell>
          <cell r="AF66">
            <v>0</v>
          </cell>
          <cell r="AG66">
            <v>287153.52999999997</v>
          </cell>
          <cell r="AH66">
            <v>0</v>
          </cell>
          <cell r="AI66">
            <v>0</v>
          </cell>
          <cell r="AJ66">
            <v>228938.61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582.94999999999993</v>
          </cell>
          <cell r="AW66">
            <v>0</v>
          </cell>
          <cell r="AX66">
            <v>0</v>
          </cell>
          <cell r="AY66">
            <v>42226.559999999998</v>
          </cell>
          <cell r="AZ66">
            <v>0</v>
          </cell>
          <cell r="BA66">
            <v>8742.3800000000156</v>
          </cell>
          <cell r="BB66">
            <v>9693.9999999999982</v>
          </cell>
          <cell r="BC66">
            <v>0</v>
          </cell>
          <cell r="BD66">
            <v>3040.5700000000006</v>
          </cell>
          <cell r="BE66">
            <v>1756459.43</v>
          </cell>
          <cell r="BF66">
            <v>76389.219999999987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126775.54999999999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3532.71</v>
          </cell>
          <cell r="BT66">
            <v>0</v>
          </cell>
          <cell r="BU66">
            <v>0</v>
          </cell>
          <cell r="BV66">
            <v>0</v>
          </cell>
          <cell r="BW66">
            <v>1860589.26</v>
          </cell>
          <cell r="BX66">
            <v>0</v>
          </cell>
          <cell r="BY66">
            <v>1072.92</v>
          </cell>
          <cell r="BZ66">
            <v>0</v>
          </cell>
          <cell r="CA66">
            <v>0</v>
          </cell>
          <cell r="CB66">
            <v>0</v>
          </cell>
          <cell r="CC66">
            <v>43801.790000000008</v>
          </cell>
        </row>
        <row r="68">
          <cell r="C68">
            <v>0</v>
          </cell>
          <cell r="D68">
            <v>0</v>
          </cell>
          <cell r="E68">
            <v>1348.37</v>
          </cell>
          <cell r="F68">
            <v>0</v>
          </cell>
          <cell r="G68">
            <v>0</v>
          </cell>
          <cell r="H68">
            <v>141.93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460.16999999999996</v>
          </cell>
          <cell r="Q68">
            <v>5</v>
          </cell>
          <cell r="R68">
            <v>0</v>
          </cell>
          <cell r="S68">
            <v>958.02</v>
          </cell>
          <cell r="T68">
            <v>-0.89000000000000012</v>
          </cell>
          <cell r="U68">
            <v>-49.579999999999984</v>
          </cell>
          <cell r="V68">
            <v>0</v>
          </cell>
          <cell r="W68">
            <v>0</v>
          </cell>
          <cell r="X68">
            <v>0.73000000000000043</v>
          </cell>
          <cell r="Y68">
            <v>709794.36999999988</v>
          </cell>
          <cell r="Z68">
            <v>32.43</v>
          </cell>
          <cell r="AA68">
            <v>0</v>
          </cell>
          <cell r="AB68">
            <v>54174.33</v>
          </cell>
          <cell r="AC68">
            <v>231.63</v>
          </cell>
          <cell r="AD68">
            <v>0</v>
          </cell>
          <cell r="AE68">
            <v>3.4700000000000024</v>
          </cell>
          <cell r="AF68">
            <v>0</v>
          </cell>
          <cell r="AG68">
            <v>717728.94000000006</v>
          </cell>
          <cell r="AH68">
            <v>0</v>
          </cell>
          <cell r="AI68">
            <v>0</v>
          </cell>
          <cell r="AJ68">
            <v>30174.510000000006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-13.6</v>
          </cell>
          <cell r="AW68">
            <v>0</v>
          </cell>
          <cell r="AX68">
            <v>0</v>
          </cell>
          <cell r="AY68">
            <v>89.18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200.12999999999997</v>
          </cell>
          <cell r="BE68">
            <v>7572.77</v>
          </cell>
          <cell r="BF68">
            <v>-42.99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-354.31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-1.8100000000000023</v>
          </cell>
          <cell r="BT68">
            <v>0</v>
          </cell>
          <cell r="BU68">
            <v>0</v>
          </cell>
          <cell r="BV68">
            <v>0</v>
          </cell>
          <cell r="BW68">
            <v>108532.81999999998</v>
          </cell>
          <cell r="BX68">
            <v>0</v>
          </cell>
          <cell r="BY68">
            <v>98.18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</row>
        <row r="69">
          <cell r="C69">
            <v>0</v>
          </cell>
          <cell r="D69">
            <v>0</v>
          </cell>
          <cell r="E69">
            <v>104233.33</v>
          </cell>
          <cell r="F69">
            <v>0</v>
          </cell>
          <cell r="G69">
            <v>0</v>
          </cell>
          <cell r="H69">
            <v>13727.650000000001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51734.28</v>
          </cell>
          <cell r="Q69">
            <v>4150</v>
          </cell>
          <cell r="R69">
            <v>653.96</v>
          </cell>
          <cell r="S69">
            <v>4605</v>
          </cell>
          <cell r="T69">
            <v>378.73</v>
          </cell>
          <cell r="U69">
            <v>2931.06</v>
          </cell>
          <cell r="V69">
            <v>863.59</v>
          </cell>
          <cell r="W69">
            <v>1346.99</v>
          </cell>
          <cell r="X69">
            <v>132.12</v>
          </cell>
          <cell r="Y69">
            <v>10769.53</v>
          </cell>
          <cell r="Z69">
            <v>8038.7300000000005</v>
          </cell>
          <cell r="AA69">
            <v>0</v>
          </cell>
          <cell r="AB69">
            <v>180424.29</v>
          </cell>
          <cell r="AC69">
            <v>2043.65</v>
          </cell>
          <cell r="AD69">
            <v>0</v>
          </cell>
          <cell r="AE69">
            <v>4</v>
          </cell>
          <cell r="AF69">
            <v>0</v>
          </cell>
          <cell r="AG69">
            <v>48329.56</v>
          </cell>
          <cell r="AH69">
            <v>0</v>
          </cell>
          <cell r="AI69">
            <v>0</v>
          </cell>
          <cell r="AJ69">
            <v>25430.339999999997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16015.07</v>
          </cell>
          <cell r="AZ69">
            <v>0</v>
          </cell>
          <cell r="BA69">
            <v>0</v>
          </cell>
          <cell r="BB69">
            <v>35582.6</v>
          </cell>
          <cell r="BC69">
            <v>0</v>
          </cell>
          <cell r="BD69">
            <v>0</v>
          </cell>
          <cell r="BE69">
            <v>35539.599999999999</v>
          </cell>
          <cell r="BF69">
            <v>1199.8599999999999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62242.47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3035.48</v>
          </cell>
          <cell r="BT69">
            <v>0</v>
          </cell>
          <cell r="BU69">
            <v>0</v>
          </cell>
          <cell r="BV69">
            <v>0</v>
          </cell>
          <cell r="BW69">
            <v>3923.84</v>
          </cell>
          <cell r="BX69">
            <v>0</v>
          </cell>
          <cell r="BY69">
            <v>2002.67</v>
          </cell>
          <cell r="BZ69">
            <v>0</v>
          </cell>
          <cell r="CA69">
            <v>0</v>
          </cell>
          <cell r="CB69">
            <v>0</v>
          </cell>
          <cell r="CC69">
            <v>41336078.170338325</v>
          </cell>
          <cell r="CD69">
            <v>3990176.9600000004</v>
          </cell>
        </row>
        <row r="70">
          <cell r="C70">
            <v>0</v>
          </cell>
          <cell r="D70">
            <v>0</v>
          </cell>
          <cell r="E70">
            <v>4792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3928.44</v>
          </cell>
          <cell r="Z70">
            <v>0</v>
          </cell>
          <cell r="AA70">
            <v>0</v>
          </cell>
          <cell r="AB70">
            <v>42792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60280.47</v>
          </cell>
          <cell r="AZ70">
            <v>27627.919999999998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126908.91</v>
          </cell>
          <cell r="BF70">
            <v>-16819.39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216920.25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298692.25999999995</v>
          </cell>
          <cell r="CD70">
            <v>0</v>
          </cell>
        </row>
        <row r="73">
          <cell r="C73">
            <v>0</v>
          </cell>
          <cell r="D73">
            <v>0</v>
          </cell>
          <cell r="E73">
            <v>25695975.000000011</v>
          </cell>
          <cell r="F73">
            <v>0</v>
          </cell>
          <cell r="G73">
            <v>0</v>
          </cell>
          <cell r="H73">
            <v>31670032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6736846.4300000016</v>
          </cell>
          <cell r="Q73">
            <v>340175</v>
          </cell>
          <cell r="R73">
            <v>1167543</v>
          </cell>
          <cell r="S73">
            <v>-147600.63</v>
          </cell>
          <cell r="T73">
            <v>132082</v>
          </cell>
          <cell r="U73">
            <v>7842108.2399999993</v>
          </cell>
          <cell r="V73">
            <v>427290</v>
          </cell>
          <cell r="W73">
            <v>316781.81</v>
          </cell>
          <cell r="X73">
            <v>1641114.3400000003</v>
          </cell>
          <cell r="Y73">
            <v>1728388.31</v>
          </cell>
          <cell r="Z73">
            <v>19056</v>
          </cell>
          <cell r="AA73">
            <v>0</v>
          </cell>
          <cell r="AB73">
            <v>5638099.2899999991</v>
          </cell>
          <cell r="AC73">
            <v>4500119</v>
          </cell>
          <cell r="AD73">
            <v>0</v>
          </cell>
          <cell r="AE73">
            <v>878147.95</v>
          </cell>
          <cell r="AF73">
            <v>0</v>
          </cell>
          <cell r="AG73">
            <v>5531717</v>
          </cell>
          <cell r="AH73">
            <v>0</v>
          </cell>
          <cell r="AI73">
            <v>0</v>
          </cell>
          <cell r="AJ73">
            <v>29747135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879</v>
          </cell>
        </row>
        <row r="74">
          <cell r="C74">
            <v>0</v>
          </cell>
          <cell r="D74">
            <v>0</v>
          </cell>
          <cell r="E74">
            <v>7600988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66986332.089999959</v>
          </cell>
          <cell r="Q74">
            <v>1833301</v>
          </cell>
          <cell r="R74">
            <v>16191055</v>
          </cell>
          <cell r="S74">
            <v>147600.63</v>
          </cell>
          <cell r="T74">
            <v>109516</v>
          </cell>
          <cell r="U74">
            <v>16553028.639999999</v>
          </cell>
          <cell r="V74">
            <v>2114459</v>
          </cell>
          <cell r="W74">
            <v>3545316.7</v>
          </cell>
          <cell r="X74">
            <v>10304689.359999999</v>
          </cell>
          <cell r="Y74">
            <v>16036817.830000002</v>
          </cell>
          <cell r="Z74">
            <v>3697950</v>
          </cell>
          <cell r="AA74">
            <v>0</v>
          </cell>
          <cell r="AB74">
            <v>58728210.500000015</v>
          </cell>
          <cell r="AC74">
            <v>1757508</v>
          </cell>
          <cell r="AD74">
            <v>0</v>
          </cell>
          <cell r="AE74">
            <v>408966.05</v>
          </cell>
          <cell r="AF74">
            <v>0</v>
          </cell>
          <cell r="AG74">
            <v>45234162</v>
          </cell>
          <cell r="AH74">
            <v>0</v>
          </cell>
          <cell r="AI74">
            <v>0</v>
          </cell>
          <cell r="AJ74">
            <v>22824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509455</v>
          </cell>
        </row>
        <row r="76">
          <cell r="C76">
            <v>0</v>
          </cell>
          <cell r="D76">
            <v>0</v>
          </cell>
          <cell r="E76">
            <v>28649.869739000023</v>
          </cell>
          <cell r="F76">
            <v>0</v>
          </cell>
          <cell r="G76">
            <v>0</v>
          </cell>
          <cell r="H76">
            <v>14173.486652999998</v>
          </cell>
          <cell r="I76">
            <v>0</v>
          </cell>
          <cell r="J76">
            <v>4672.2905860000001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21020.948262000009</v>
          </cell>
          <cell r="Q76">
            <v>1422.3431200000002</v>
          </cell>
          <cell r="R76">
            <v>0</v>
          </cell>
          <cell r="S76">
            <v>0</v>
          </cell>
          <cell r="T76">
            <v>192.351079</v>
          </cell>
          <cell r="U76">
            <v>3280.1940560000007</v>
          </cell>
          <cell r="V76">
            <v>3104.3117590000002</v>
          </cell>
          <cell r="W76">
            <v>0</v>
          </cell>
          <cell r="X76">
            <v>0</v>
          </cell>
          <cell r="Y76">
            <v>21346.556546000007</v>
          </cell>
          <cell r="Z76">
            <v>8029.3389619999989</v>
          </cell>
          <cell r="AA76">
            <v>0</v>
          </cell>
          <cell r="AB76">
            <v>4966.1453409999995</v>
          </cell>
          <cell r="AC76">
            <v>0</v>
          </cell>
          <cell r="AD76">
            <v>0</v>
          </cell>
          <cell r="AE76">
            <v>6046.6266670000005</v>
          </cell>
          <cell r="AF76">
            <v>0</v>
          </cell>
          <cell r="AG76">
            <v>14824.272678999994</v>
          </cell>
          <cell r="AH76">
            <v>0</v>
          </cell>
          <cell r="AI76">
            <v>0</v>
          </cell>
          <cell r="AJ76">
            <v>17351.531188000012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134.44124099999999</v>
          </cell>
          <cell r="AY76">
            <v>8617.6943059999976</v>
          </cell>
          <cell r="AZ76">
            <v>0</v>
          </cell>
          <cell r="BA76">
            <v>241.32687100000001</v>
          </cell>
          <cell r="BB76">
            <v>131.10442900000001</v>
          </cell>
          <cell r="BC76">
            <v>0</v>
          </cell>
          <cell r="BD76">
            <v>10616.014272</v>
          </cell>
          <cell r="BE76">
            <v>114120.59264100008</v>
          </cell>
          <cell r="BF76">
            <v>1493.4925679999997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273.08040599999998</v>
          </cell>
          <cell r="BM76">
            <v>0</v>
          </cell>
          <cell r="BN76">
            <v>5497.8825159999997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896.84901500000001</v>
          </cell>
          <cell r="BT76">
            <v>0</v>
          </cell>
          <cell r="BU76">
            <v>0</v>
          </cell>
          <cell r="BV76">
            <v>0</v>
          </cell>
          <cell r="BW76">
            <v>2746.519378</v>
          </cell>
          <cell r="BX76">
            <v>0</v>
          </cell>
          <cell r="BY76">
            <v>189.01426599999999</v>
          </cell>
          <cell r="BZ76">
            <v>0</v>
          </cell>
          <cell r="CA76">
            <v>201.285124</v>
          </cell>
          <cell r="CB76">
            <v>0</v>
          </cell>
          <cell r="CC76">
            <v>153248.483343</v>
          </cell>
        </row>
        <row r="77">
          <cell r="C77">
            <v>0</v>
          </cell>
          <cell r="D77">
            <v>0</v>
          </cell>
          <cell r="E77">
            <v>92295.332329946934</v>
          </cell>
          <cell r="F77">
            <v>0</v>
          </cell>
          <cell r="G77">
            <v>0</v>
          </cell>
          <cell r="H77">
            <v>87785.667670053066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BA77">
            <v>0</v>
          </cell>
          <cell r="BB77">
            <v>0</v>
          </cell>
          <cell r="BC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</row>
        <row r="78">
          <cell r="C78">
            <v>0</v>
          </cell>
          <cell r="D78">
            <v>0</v>
          </cell>
          <cell r="E78">
            <v>163358.11251274304</v>
          </cell>
          <cell r="F78">
            <v>0</v>
          </cell>
          <cell r="G78">
            <v>0</v>
          </cell>
          <cell r="H78">
            <v>80815.516735380777</v>
          </cell>
          <cell r="I78">
            <v>0</v>
          </cell>
          <cell r="J78">
            <v>26640.83914493422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119858.91952010682</v>
          </cell>
          <cell r="Q78">
            <v>8110.0294537253931</v>
          </cell>
          <cell r="R78">
            <v>0</v>
          </cell>
          <cell r="S78">
            <v>0</v>
          </cell>
          <cell r="T78">
            <v>1096.7627249786674</v>
          </cell>
          <cell r="U78">
            <v>18703.272110666912</v>
          </cell>
          <cell r="V78">
            <v>17700.412400515623</v>
          </cell>
          <cell r="W78">
            <v>0</v>
          </cell>
          <cell r="X78">
            <v>0</v>
          </cell>
          <cell r="Y78">
            <v>121715.49880571337</v>
          </cell>
          <cell r="Z78">
            <v>45782.325347603088</v>
          </cell>
          <cell r="AA78">
            <v>0</v>
          </cell>
          <cell r="AB78">
            <v>28316.363626092643</v>
          </cell>
          <cell r="AC78">
            <v>0</v>
          </cell>
          <cell r="AD78">
            <v>0</v>
          </cell>
          <cell r="AE78">
            <v>34477.138234444727</v>
          </cell>
          <cell r="AF78">
            <v>0</v>
          </cell>
          <cell r="AG78">
            <v>84526.22040787639</v>
          </cell>
          <cell r="AH78">
            <v>0</v>
          </cell>
          <cell r="AI78">
            <v>0</v>
          </cell>
          <cell r="AJ78">
            <v>98936.344559331657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766.56779153640059</v>
          </cell>
          <cell r="BA78">
            <v>1376.0168023207987</v>
          </cell>
          <cell r="BB78">
            <v>747.54169071654769</v>
          </cell>
          <cell r="BC78">
            <v>0</v>
          </cell>
          <cell r="BS78">
            <v>5113.7252502016572</v>
          </cell>
          <cell r="BT78">
            <v>0</v>
          </cell>
          <cell r="BU78">
            <v>0</v>
          </cell>
          <cell r="BV78">
            <v>0</v>
          </cell>
          <cell r="BW78">
            <v>15660.323263494634</v>
          </cell>
          <cell r="BX78">
            <v>0</v>
          </cell>
          <cell r="BY78">
            <v>1077.7366184569346</v>
          </cell>
          <cell r="BZ78">
            <v>0</v>
          </cell>
          <cell r="CA78">
            <v>1147.7035753769228</v>
          </cell>
          <cell r="CB78">
            <v>0</v>
          </cell>
        </row>
        <row r="79">
          <cell r="C79">
            <v>0</v>
          </cell>
          <cell r="D79">
            <v>0</v>
          </cell>
          <cell r="E79">
            <v>2859.9196135868688</v>
          </cell>
          <cell r="F79">
            <v>0</v>
          </cell>
          <cell r="G79">
            <v>0</v>
          </cell>
          <cell r="H79">
            <v>2720.1803864131316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0">
          <cell r="C80">
            <v>0.03</v>
          </cell>
          <cell r="D80">
            <v>0</v>
          </cell>
          <cell r="E80">
            <v>30.290000000000003</v>
          </cell>
          <cell r="F80">
            <v>0</v>
          </cell>
          <cell r="G80">
            <v>0</v>
          </cell>
          <cell r="H80">
            <v>27.51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18.07</v>
          </cell>
          <cell r="Q80">
            <v>3.12</v>
          </cell>
          <cell r="R80">
            <v>0</v>
          </cell>
          <cell r="S80">
            <v>0</v>
          </cell>
          <cell r="T80">
            <v>0.65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0.01</v>
          </cell>
          <cell r="Z80">
            <v>4.1899999999999995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18.21</v>
          </cell>
          <cell r="AH80">
            <v>0</v>
          </cell>
          <cell r="AI80">
            <v>0</v>
          </cell>
          <cell r="AJ80">
            <v>17.34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</row>
        <row r="111">
          <cell r="C111">
            <v>2067</v>
          </cell>
          <cell r="D111">
            <v>19403</v>
          </cell>
        </row>
        <row r="114">
          <cell r="C114">
            <v>0</v>
          </cell>
          <cell r="D114">
            <v>0</v>
          </cell>
        </row>
        <row r="138">
          <cell r="B138">
            <v>603</v>
          </cell>
          <cell r="C138">
            <v>965</v>
          </cell>
          <cell r="D138">
            <v>507</v>
          </cell>
        </row>
        <row r="139">
          <cell r="B139">
            <v>5484</v>
          </cell>
          <cell r="C139">
            <v>10220</v>
          </cell>
          <cell r="D139">
            <v>3699.0100000000093</v>
          </cell>
        </row>
        <row r="140">
          <cell r="B140">
            <v>29499.64278403153</v>
          </cell>
          <cell r="C140">
            <v>12374.511157815072</v>
          </cell>
          <cell r="D140">
            <v>39530.846058153402</v>
          </cell>
        </row>
        <row r="141">
          <cell r="B141">
            <v>44303742.160000004</v>
          </cell>
          <cell r="C141">
            <v>56964701.619999997</v>
          </cell>
          <cell r="D141">
            <v>22597444.960000001</v>
          </cell>
        </row>
        <row r="142">
          <cell r="B142">
            <v>91241132.159999982</v>
          </cell>
          <cell r="C142">
            <v>38273833.219999999</v>
          </cell>
          <cell r="D142">
            <v>122267214.41999999</v>
          </cell>
        </row>
        <row r="165">
          <cell r="C165">
            <v>2874298.42</v>
          </cell>
        </row>
        <row r="166">
          <cell r="C166">
            <v>0</v>
          </cell>
        </row>
        <row r="167">
          <cell r="C167">
            <v>7733.1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2991452.0700000003</v>
          </cell>
        </row>
        <row r="171">
          <cell r="C171">
            <v>-156919.23000000001</v>
          </cell>
        </row>
        <row r="175">
          <cell r="C175">
            <v>1574124.8599999999</v>
          </cell>
        </row>
        <row r="176">
          <cell r="C176">
            <v>56958.94</v>
          </cell>
        </row>
        <row r="183">
          <cell r="C183">
            <v>123712.06999999999</v>
          </cell>
        </row>
        <row r="184">
          <cell r="C184">
            <v>3407907.7300000004</v>
          </cell>
        </row>
        <row r="188">
          <cell r="C188">
            <v>-47235.66</v>
          </cell>
        </row>
        <row r="189">
          <cell r="C189">
            <v>505792.81999999995</v>
          </cell>
        </row>
        <row r="195">
          <cell r="B195">
            <v>31697154.030000001</v>
          </cell>
        </row>
        <row r="196">
          <cell r="B196">
            <v>91983.11</v>
          </cell>
        </row>
        <row r="197">
          <cell r="B197">
            <v>32500246.219999999</v>
          </cell>
          <cell r="C197">
            <v>1643496.53</v>
          </cell>
        </row>
        <row r="199">
          <cell r="B199">
            <v>3271247.18</v>
          </cell>
          <cell r="C199">
            <v>60237.78</v>
          </cell>
        </row>
        <row r="200">
          <cell r="B200">
            <v>35046181.960000001</v>
          </cell>
          <cell r="C200">
            <v>907159.9800000001</v>
          </cell>
        </row>
        <row r="202">
          <cell r="B202">
            <v>9022839.4499999993</v>
          </cell>
        </row>
        <row r="203">
          <cell r="B203">
            <v>1835911.17</v>
          </cell>
          <cell r="C203">
            <v>-2589037.3299999996</v>
          </cell>
          <cell r="D203">
            <v>-1815776.96</v>
          </cell>
        </row>
        <row r="209">
          <cell r="B209">
            <v>3758460.1399999997</v>
          </cell>
          <cell r="C209">
            <v>363107.54000000004</v>
          </cell>
        </row>
        <row r="210">
          <cell r="B210">
            <v>13909011.420000002</v>
          </cell>
          <cell r="C210">
            <v>2216517.5299999993</v>
          </cell>
        </row>
        <row r="212">
          <cell r="B212">
            <v>1215051.04</v>
          </cell>
          <cell r="C212">
            <v>333700.09999999992</v>
          </cell>
        </row>
        <row r="213">
          <cell r="B213">
            <v>29204646.039999999</v>
          </cell>
          <cell r="C213">
            <v>1697481.8300000008</v>
          </cell>
          <cell r="D213">
            <v>2843.9400000003998</v>
          </cell>
        </row>
        <row r="221">
          <cell r="C221">
            <v>-1934655.86</v>
          </cell>
        </row>
        <row r="223">
          <cell r="C223">
            <v>110510608.06</v>
          </cell>
        </row>
        <row r="224">
          <cell r="C224">
            <v>76574938.74000001</v>
          </cell>
        </row>
        <row r="225">
          <cell r="C225">
            <v>2124077.83</v>
          </cell>
        </row>
        <row r="226">
          <cell r="C226">
            <v>4600857.67</v>
          </cell>
        </row>
        <row r="227">
          <cell r="C227">
            <v>69962630.590000004</v>
          </cell>
        </row>
        <row r="228">
          <cell r="C228">
            <v>4501478.05</v>
          </cell>
        </row>
        <row r="231">
          <cell r="C231">
            <v>250.36</v>
          </cell>
        </row>
        <row r="233">
          <cell r="C233">
            <v>883280.27</v>
          </cell>
        </row>
        <row r="234">
          <cell r="C234">
            <v>2916581.7199999997</v>
          </cell>
        </row>
        <row r="250">
          <cell r="C250">
            <v>3695</v>
          </cell>
        </row>
        <row r="252">
          <cell r="C252">
            <v>55269883.480000004</v>
          </cell>
        </row>
        <row r="253">
          <cell r="C253">
            <v>40262165.369999997</v>
          </cell>
        </row>
        <row r="255">
          <cell r="C255">
            <v>-9209.06</v>
          </cell>
        </row>
        <row r="257">
          <cell r="C257">
            <v>1992109.08</v>
          </cell>
        </row>
        <row r="258">
          <cell r="C258">
            <v>25014.05</v>
          </cell>
        </row>
        <row r="259">
          <cell r="C259">
            <v>0</v>
          </cell>
        </row>
        <row r="267">
          <cell r="C267">
            <v>31697154.030000001</v>
          </cell>
        </row>
        <row r="268">
          <cell r="C268">
            <v>91983.11</v>
          </cell>
        </row>
        <row r="269">
          <cell r="C269">
            <v>34143742.75</v>
          </cell>
        </row>
        <row r="271">
          <cell r="C271">
            <v>3331484.96</v>
          </cell>
        </row>
        <row r="272">
          <cell r="C272">
            <v>35953341.939999998</v>
          </cell>
        </row>
        <row r="273">
          <cell r="C273">
            <v>9022839.4499999993</v>
          </cell>
        </row>
        <row r="274">
          <cell r="C274">
            <v>1062650.8</v>
          </cell>
        </row>
        <row r="276">
          <cell r="C276">
            <v>52695131.700000003</v>
          </cell>
        </row>
        <row r="282">
          <cell r="C282">
            <v>1578521.3499999999</v>
          </cell>
        </row>
        <row r="286">
          <cell r="C286">
            <v>0</v>
          </cell>
        </row>
        <row r="287">
          <cell r="C287">
            <v>0</v>
          </cell>
        </row>
        <row r="289">
          <cell r="C289">
            <v>0</v>
          </cell>
        </row>
        <row r="305">
          <cell r="C305">
            <v>2792866.49</v>
          </cell>
        </row>
        <row r="306">
          <cell r="C306">
            <v>3835922.58</v>
          </cell>
        </row>
        <row r="312">
          <cell r="C312">
            <v>5507950.1799999997</v>
          </cell>
        </row>
        <row r="318">
          <cell r="C318">
            <v>0</v>
          </cell>
        </row>
        <row r="321">
          <cell r="C321">
            <v>0</v>
          </cell>
        </row>
        <row r="323">
          <cell r="C323">
            <v>0</v>
          </cell>
        </row>
        <row r="324">
          <cell r="C324">
            <v>-93474.37</v>
          </cell>
        </row>
        <row r="325">
          <cell r="C325">
            <v>266542.58</v>
          </cell>
        </row>
        <row r="326">
          <cell r="C326">
            <v>10585318.5</v>
          </cell>
        </row>
        <row r="327">
          <cell r="C327">
            <v>218153.29</v>
          </cell>
        </row>
        <row r="332">
          <cell r="C332">
            <v>58092634.620000064</v>
          </cell>
        </row>
        <row r="359">
          <cell r="C359">
            <v>123865888.73999999</v>
          </cell>
        </row>
        <row r="360">
          <cell r="C360">
            <v>251782179.79999992</v>
          </cell>
        </row>
        <row r="363">
          <cell r="C363">
            <v>-1934655.86</v>
          </cell>
        </row>
        <row r="364">
          <cell r="C364">
            <v>268274590.93999988</v>
          </cell>
        </row>
        <row r="365">
          <cell r="C365">
            <v>3799861.9899999998</v>
          </cell>
        </row>
        <row r="370">
          <cell r="C370">
            <v>765122.86</v>
          </cell>
        </row>
        <row r="378">
          <cell r="C378">
            <v>41655305.810000025</v>
          </cell>
        </row>
        <row r="379">
          <cell r="C379">
            <v>5716564.3600000003</v>
          </cell>
        </row>
        <row r="380">
          <cell r="C380">
            <v>2090748.63</v>
          </cell>
        </row>
        <row r="381">
          <cell r="C381">
            <v>15293563.610000003</v>
          </cell>
        </row>
        <row r="382">
          <cell r="C382">
            <v>2051680.7300000002</v>
          </cell>
        </row>
        <row r="383">
          <cell r="C383">
            <v>9287505.6999999974</v>
          </cell>
        </row>
        <row r="384">
          <cell r="C384">
            <v>4610808.9300000006</v>
          </cell>
        </row>
        <row r="385">
          <cell r="C385">
            <v>1631083.7999999998</v>
          </cell>
        </row>
        <row r="386">
          <cell r="C386">
            <v>0</v>
          </cell>
        </row>
        <row r="387">
          <cell r="C387">
            <v>3531619.8000000003</v>
          </cell>
        </row>
        <row r="388">
          <cell r="C388">
            <v>458557.16</v>
          </cell>
        </row>
        <row r="389">
          <cell r="C389">
            <v>41955416.570338324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58040.321024275079</v>
          </cell>
          <cell r="D59">
            <v>0</v>
          </cell>
          <cell r="E59">
            <v>102148.13979184037</v>
          </cell>
          <cell r="F59">
            <v>0</v>
          </cell>
          <cell r="G59">
            <v>-1.0959739596111435</v>
          </cell>
          <cell r="H59">
            <v>9233.6347844441188</v>
          </cell>
          <cell r="I59">
            <v>0</v>
          </cell>
          <cell r="J59">
            <v>12745</v>
          </cell>
          <cell r="K59">
            <v>3.7340005446040436E-4</v>
          </cell>
          <cell r="L59">
            <v>0</v>
          </cell>
          <cell r="M59">
            <v>0</v>
          </cell>
          <cell r="N59">
            <v>0</v>
          </cell>
          <cell r="O59">
            <v>8435</v>
          </cell>
          <cell r="P59">
            <v>0</v>
          </cell>
          <cell r="Q59">
            <v>0</v>
          </cell>
          <cell r="R59">
            <v>0</v>
          </cell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688212.52</v>
          </cell>
          <cell r="AZ59">
            <v>0</v>
          </cell>
          <cell r="BA59"/>
          <cell r="BE59">
            <v>3200143.3918169965</v>
          </cell>
        </row>
        <row r="71">
          <cell r="C71">
            <v>47653504.670000002</v>
          </cell>
          <cell r="D71">
            <v>0</v>
          </cell>
          <cell r="E71">
            <v>109856957.41999997</v>
          </cell>
          <cell r="F71">
            <v>0</v>
          </cell>
          <cell r="G71">
            <v>-10715.570000000002</v>
          </cell>
          <cell r="H71">
            <v>5144966.0599999996</v>
          </cell>
          <cell r="I71">
            <v>0</v>
          </cell>
          <cell r="J71">
            <v>301359.88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24019230.549999997</v>
          </cell>
          <cell r="P71">
            <v>62556855.909999996</v>
          </cell>
          <cell r="Q71">
            <v>15338677.959999999</v>
          </cell>
          <cell r="R71">
            <v>7119341.9500000002</v>
          </cell>
          <cell r="S71">
            <v>64355402.550000012</v>
          </cell>
          <cell r="T71">
            <v>2941221.85</v>
          </cell>
          <cell r="U71">
            <v>33631307.93</v>
          </cell>
          <cell r="V71">
            <v>3258102.3300000005</v>
          </cell>
          <cell r="W71">
            <v>1938898.8799999994</v>
          </cell>
          <cell r="X71">
            <v>4193081.3299999991</v>
          </cell>
          <cell r="Y71">
            <v>27261720.609999999</v>
          </cell>
          <cell r="Z71">
            <v>65314563.710000016</v>
          </cell>
          <cell r="AA71">
            <v>2312224.3400000003</v>
          </cell>
          <cell r="AB71">
            <v>130663369.90999997</v>
          </cell>
          <cell r="AC71">
            <v>10988275.579999998</v>
          </cell>
          <cell r="AD71">
            <v>2793350.3200000003</v>
          </cell>
          <cell r="AE71">
            <v>7796674.9700000007</v>
          </cell>
          <cell r="AF71">
            <v>0</v>
          </cell>
          <cell r="AG71">
            <v>22681609.689999998</v>
          </cell>
          <cell r="AH71">
            <v>0</v>
          </cell>
          <cell r="AI71">
            <v>0</v>
          </cell>
          <cell r="AJ71">
            <v>13859455.309999999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21025858.569999997</v>
          </cell>
          <cell r="AU71">
            <v>0</v>
          </cell>
          <cell r="AV71">
            <v>15823208.359999999</v>
          </cell>
          <cell r="AW71">
            <v>0</v>
          </cell>
          <cell r="AX71">
            <v>0</v>
          </cell>
          <cell r="AY71">
            <v>8831932.629999999</v>
          </cell>
          <cell r="AZ71">
            <v>1991190.9600000007</v>
          </cell>
          <cell r="BA71">
            <v>641842.10000000009</v>
          </cell>
          <cell r="BB71">
            <v>8358902.9000000004</v>
          </cell>
          <cell r="BC71">
            <v>561305.97</v>
          </cell>
          <cell r="BD71">
            <v>1186696.9699999997</v>
          </cell>
          <cell r="BE71">
            <v>36892079.289999999</v>
          </cell>
          <cell r="BF71">
            <v>12940685.710000001</v>
          </cell>
          <cell r="BG71">
            <v>0</v>
          </cell>
          <cell r="BH71">
            <v>1206108.8299999996</v>
          </cell>
          <cell r="BI71">
            <v>0</v>
          </cell>
          <cell r="BJ71">
            <v>26845.51</v>
          </cell>
          <cell r="BK71">
            <v>0</v>
          </cell>
          <cell r="BL71">
            <v>53790.76</v>
          </cell>
          <cell r="BM71">
            <v>0</v>
          </cell>
          <cell r="BN71">
            <v>11384349.389999999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392075.72</v>
          </cell>
          <cell r="BT71">
            <v>0</v>
          </cell>
          <cell r="BU71">
            <v>0</v>
          </cell>
          <cell r="BV71">
            <v>48798.090000000004</v>
          </cell>
          <cell r="BW71">
            <v>57161285.660000011</v>
          </cell>
          <cell r="BX71">
            <v>0</v>
          </cell>
          <cell r="BY71">
            <v>2097877.0999999996</v>
          </cell>
          <cell r="BZ71">
            <v>0</v>
          </cell>
          <cell r="CA71">
            <v>10171612.68</v>
          </cell>
          <cell r="CB71">
            <v>0</v>
          </cell>
          <cell r="CC71">
            <v>369162423.76373535</v>
          </cell>
          <cell r="CD71">
            <v>60393848.590000004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6" transitionEvaluation="1" transitionEntry="1" codeName="Sheet1">
    <pageSetUpPr autoPageBreaks="0" fitToPage="1"/>
  </sheetPr>
  <dimension ref="A1:CF817"/>
  <sheetViews>
    <sheetView showGridLines="0" tabSelected="1" topLeftCell="A76" zoomScale="75" zoomScaleNormal="75" workbookViewId="0">
      <selection activeCell="H543" sqref="H54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2"/>
      <c r="C15" s="235"/>
    </row>
    <row r="16" spans="1:6" ht="12.75" customHeight="1" x14ac:dyDescent="0.35">
      <c r="A16" s="293" t="s">
        <v>1266</v>
      </c>
      <c r="C16" s="235"/>
      <c r="F16" s="286"/>
    </row>
    <row r="17" spans="1:6" ht="12.75" customHeight="1" x14ac:dyDescent="0.35">
      <c r="A17" s="293" t="s">
        <v>1264</v>
      </c>
      <c r="C17" s="286"/>
    </row>
    <row r="18" spans="1:6" ht="12.75" customHeight="1" x14ac:dyDescent="0.35">
      <c r="A18" s="228"/>
      <c r="C18" s="235"/>
    </row>
    <row r="19" spans="1:6" ht="12.75" customHeight="1" x14ac:dyDescent="0.35">
      <c r="C19" s="235"/>
    </row>
    <row r="20" spans="1:6" ht="12.75" customHeight="1" x14ac:dyDescent="0.35">
      <c r="A20" s="271" t="s">
        <v>1233</v>
      </c>
      <c r="B20" s="271"/>
      <c r="C20" s="287"/>
      <c r="D20" s="271"/>
      <c r="E20" s="271"/>
      <c r="F20" s="271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298">
        <f>'[1]210'!B48+'[1]215'!B48</f>
        <v>57261658.220000006</v>
      </c>
      <c r="C48" s="245">
        <f>ROUND(((B48/CE61)*C61),0)</f>
        <v>4990817</v>
      </c>
      <c r="D48" s="245">
        <f>ROUND(((B48/CE61)*D61),0)</f>
        <v>0</v>
      </c>
      <c r="E48" s="195">
        <f>ROUND(((B48/CE61)*E61),0)</f>
        <v>10806674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655606</v>
      </c>
      <c r="I48" s="195">
        <f>ROUND(((B48/CE61)*I61),0)</f>
        <v>0</v>
      </c>
      <c r="J48" s="195">
        <f>ROUND(((B48/CE61)*J61),0)</f>
        <v>1396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2525969</v>
      </c>
      <c r="P48" s="195">
        <f>ROUND(((B48/CE61)*P61),0)</f>
        <v>4713403</v>
      </c>
      <c r="Q48" s="195">
        <f>ROUND(((B48/CE61)*Q61),0)</f>
        <v>1559577</v>
      </c>
      <c r="R48" s="195">
        <f>ROUND(((B48/CE61)*R61),0)</f>
        <v>259466</v>
      </c>
      <c r="S48" s="195">
        <f>ROUND(((B48/CE61)*S61),0)</f>
        <v>576407</v>
      </c>
      <c r="T48" s="195">
        <f>ROUND(((B48/CE61)*T61),0)</f>
        <v>153192</v>
      </c>
      <c r="U48" s="195">
        <f>ROUND(((B48/CE61)*U61),0)</f>
        <v>151238</v>
      </c>
      <c r="V48" s="195">
        <f>ROUND(((B48/CE61)*V61),0)</f>
        <v>162072</v>
      </c>
      <c r="W48" s="195">
        <f>ROUND(((B48/CE61)*W61),0)</f>
        <v>159599</v>
      </c>
      <c r="X48" s="195">
        <f>ROUND(((B48/CE61)*X61),0)</f>
        <v>384181</v>
      </c>
      <c r="Y48" s="195">
        <f>ROUND(((B48/CE61)*Y61),0)</f>
        <v>1865569</v>
      </c>
      <c r="Z48" s="195">
        <f>ROUND(((B48/CE61)*Z61),0)</f>
        <v>5916476</v>
      </c>
      <c r="AA48" s="195">
        <f>ROUND(((B48/CE61)*AA61),0)</f>
        <v>87227</v>
      </c>
      <c r="AB48" s="195">
        <f>ROUND(((B48/CE61)*AB61),0)</f>
        <v>2505735</v>
      </c>
      <c r="AC48" s="195">
        <f>ROUND(((B48/CE61)*AC61),0)</f>
        <v>1066561</v>
      </c>
      <c r="AD48" s="195">
        <f>ROUND(((B48/CE61)*AD61),0)</f>
        <v>320065</v>
      </c>
      <c r="AE48" s="195">
        <f>ROUND(((B48/CE61)*AE61),0)</f>
        <v>750175</v>
      </c>
      <c r="AF48" s="195">
        <f>ROUND(((B48/CE61)*AF61),0)</f>
        <v>0</v>
      </c>
      <c r="AG48" s="195">
        <f>ROUND(((B48/CE61)*AG61),0)</f>
        <v>2027455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976580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1048300</v>
      </c>
      <c r="AU48" s="195">
        <f>ROUND(((B48/CE61)*AU61),0)</f>
        <v>0</v>
      </c>
      <c r="AV48" s="195">
        <f>ROUND(((B48/CE61)*AV61),0)</f>
        <v>757643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1056769</v>
      </c>
      <c r="AZ48" s="195">
        <f>ROUND(((B48/CE61)*AZ61),0)</f>
        <v>67237</v>
      </c>
      <c r="BA48" s="195">
        <f>ROUND(((B48/CE61)*BA61),0)</f>
        <v>77804</v>
      </c>
      <c r="BB48" s="195">
        <f>ROUND(((B48/CE61)*BB61),0)</f>
        <v>780106</v>
      </c>
      <c r="BC48" s="195">
        <f>ROUND(((B48/CE61)*BC61),0)</f>
        <v>63493</v>
      </c>
      <c r="BD48" s="195">
        <f>ROUND(((B48/CE61)*BD61),0)</f>
        <v>11592</v>
      </c>
      <c r="BE48" s="195">
        <f>ROUND(((B48/CE61)*BE61),0)</f>
        <v>908476</v>
      </c>
      <c r="BF48" s="195">
        <f>ROUND(((B48/CE61)*BF61),0)</f>
        <v>1575754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54</v>
      </c>
      <c r="BM48" s="195">
        <f>ROUND(((B48/CE61)*BM61),0)</f>
        <v>0</v>
      </c>
      <c r="BN48" s="195">
        <f>ROUND(((B48/CE61)*BN61),0)</f>
        <v>878778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3188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5311502</v>
      </c>
      <c r="BX48" s="195">
        <f>ROUND(((B48/CE61)*BX61),0)</f>
        <v>0</v>
      </c>
      <c r="BY48" s="195">
        <f>ROUND(((B48/CE61)*BY61),0)</f>
        <v>270574</v>
      </c>
      <c r="BZ48" s="195">
        <f>ROUND(((B48/CE61)*BZ61),0)</f>
        <v>0</v>
      </c>
      <c r="CA48" s="195">
        <f>ROUND(((B48/CE61)*CA61),0)</f>
        <v>1194123</v>
      </c>
      <c r="CB48" s="195">
        <f>ROUND(((B48/CE61)*CB61),0)</f>
        <v>0</v>
      </c>
      <c r="CC48" s="195">
        <f>ROUND(((B48/CE61)*CC61),0)</f>
        <v>640826</v>
      </c>
      <c r="CD48" s="195"/>
      <c r="CE48" s="195">
        <f>SUM(C48:CD48)</f>
        <v>57261659</v>
      </c>
    </row>
    <row r="49" spans="1:84" ht="12.65" customHeight="1" x14ac:dyDescent="0.35">
      <c r="A49" s="175" t="s">
        <v>206</v>
      </c>
      <c r="B49" s="195">
        <f>B47+B48</f>
        <v>57261658.220000006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298">
        <f>'[1]210'!B52+'[1]215'!B52</f>
        <v>31458455.110000003</v>
      </c>
      <c r="C52" s="195">
        <f>ROUND((B52/(CE76+CF76)*C76),0)</f>
        <v>845268</v>
      </c>
      <c r="D52" s="195">
        <f>ROUND((B52/(CE76+CF76)*D76),0)</f>
        <v>0</v>
      </c>
      <c r="E52" s="195">
        <f>ROUND((B52/(CE76+CF76)*E76),0)</f>
        <v>2957627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139330</v>
      </c>
      <c r="I52" s="195">
        <f>ROUND((B52/(CE76+CF76)*I76),0)</f>
        <v>0</v>
      </c>
      <c r="J52" s="195">
        <f>ROUND((B52/(CE76+CF76)*J76),0)</f>
        <v>45930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349747</v>
      </c>
      <c r="P52" s="195">
        <f>ROUND((B52/(CE76+CF76)*P76),0)</f>
        <v>1389350</v>
      </c>
      <c r="Q52" s="195">
        <f>ROUND((B52/(CE76+CF76)*Q76),0)</f>
        <v>399639</v>
      </c>
      <c r="R52" s="195">
        <f>ROUND((B52/(CE76+CF76)*R76),0)</f>
        <v>44646</v>
      </c>
      <c r="S52" s="195">
        <f>ROUND((B52/(CE76+CF76)*S76),0)</f>
        <v>232145</v>
      </c>
      <c r="T52" s="195">
        <f>ROUND((B52/(CE76+CF76)*T76),0)</f>
        <v>14552</v>
      </c>
      <c r="U52" s="195">
        <f>ROUND((B52/(CE76+CF76)*U76),0)</f>
        <v>204913</v>
      </c>
      <c r="V52" s="195">
        <f>ROUND((B52/(CE76+CF76)*V76),0)</f>
        <v>54144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757024</v>
      </c>
      <c r="Z52" s="195">
        <f>ROUND((B52/(CE76+CF76)*Z76),0)</f>
        <v>1430892</v>
      </c>
      <c r="AA52" s="195">
        <f>ROUND((B52/(CE76+CF76)*AA76),0)</f>
        <v>41760</v>
      </c>
      <c r="AB52" s="195">
        <f>ROUND((B52/(CE76+CF76)*AB76),0)</f>
        <v>225377</v>
      </c>
      <c r="AC52" s="195">
        <f>ROUND((B52/(CE76+CF76)*AC76),0)</f>
        <v>42210</v>
      </c>
      <c r="AD52" s="195">
        <f>ROUND((B52/(CE76+CF76)*AD76),0)</f>
        <v>36065</v>
      </c>
      <c r="AE52" s="195">
        <f>ROUND((B52/(CE76+CF76)*AE76),0)</f>
        <v>155150</v>
      </c>
      <c r="AF52" s="195">
        <f>ROUND((B52/(CE76+CF76)*AF76),0)</f>
        <v>0</v>
      </c>
      <c r="AG52" s="195">
        <f>ROUND((B52/(CE76+CF76)*AG76),0)</f>
        <v>327992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179166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196340</v>
      </c>
      <c r="AU52" s="195">
        <f>ROUND((B52/(CE76+CF76)*AU76),0)</f>
        <v>0</v>
      </c>
      <c r="AV52" s="195">
        <f>ROUND((B52/(CE76+CF76)*AV76),0)</f>
        <v>196634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268757</v>
      </c>
      <c r="AZ52" s="195">
        <f>ROUND((B52/(CE76+CF76)*AZ76),0)</f>
        <v>98551</v>
      </c>
      <c r="BA52" s="195">
        <f>ROUND((B52/(CE76+CF76)*BA76),0)</f>
        <v>20962</v>
      </c>
      <c r="BB52" s="195">
        <f>ROUND((B52/(CE76+CF76)*BB76),0)</f>
        <v>2462</v>
      </c>
      <c r="BC52" s="195">
        <f>ROUND((B52/(CE76+CF76)*BC76),0)</f>
        <v>2701</v>
      </c>
      <c r="BD52" s="195">
        <f>ROUND((B52/(CE76+CF76)*BD76),0)</f>
        <v>356421</v>
      </c>
      <c r="BE52" s="195">
        <f>ROUND((B52/(CE76+CF76)*BE76),0)</f>
        <v>10194262</v>
      </c>
      <c r="BF52" s="195">
        <f>ROUND((B52/(CE76+CF76)*BF76),0)</f>
        <v>228549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25201</v>
      </c>
      <c r="BK52" s="195">
        <f>ROUND((B52/(CE76+CF76)*BK76),0)</f>
        <v>0</v>
      </c>
      <c r="BL52" s="195">
        <f>ROUND((B52/(CE76+CF76)*BL76),0)</f>
        <v>50726</v>
      </c>
      <c r="BM52" s="195">
        <f>ROUND((B52/(CE76+CF76)*BM76),0)</f>
        <v>0</v>
      </c>
      <c r="BN52" s="195">
        <f>ROUND((B52/(CE76+CF76)*BN76),0)</f>
        <v>122218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42109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642673</v>
      </c>
      <c r="BX52" s="195">
        <f>ROUND((B52/(CE76+CF76)*BX76),0)</f>
        <v>0</v>
      </c>
      <c r="BY52" s="195">
        <f>ROUND((B52/(CE76+CF76)*BY76),0)</f>
        <v>1858</v>
      </c>
      <c r="BZ52" s="195">
        <f>ROUND((B52/(CE76+CF76)*BZ76),0)</f>
        <v>0</v>
      </c>
      <c r="CA52" s="195">
        <f>ROUND((B52/(CE76+CF76)*CA76),0)</f>
        <v>162129</v>
      </c>
      <c r="CB52" s="195">
        <f>ROUND((B52/(CE76+CF76)*CB76),0)</f>
        <v>0</v>
      </c>
      <c r="CC52" s="195">
        <f>ROUND((B52/(CE76+CF76)*CC76),0)</f>
        <v>8972974</v>
      </c>
      <c r="CD52" s="195"/>
      <c r="CE52" s="195">
        <f>SUM(C52:CD52)</f>
        <v>31458454</v>
      </c>
    </row>
    <row r="53" spans="1:84" ht="12.65" customHeight="1" x14ac:dyDescent="0.35">
      <c r="A53" s="175" t="s">
        <v>206</v>
      </c>
      <c r="B53" s="195">
        <f>B51+B52</f>
        <v>31458455.110000003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298">
        <f>56193</f>
        <v>56193</v>
      </c>
      <c r="D59" s="298">
        <f>'[1]210'!D59+'[1]215'!D59</f>
        <v>0</v>
      </c>
      <c r="E59" s="298">
        <f>'[1]210'!E59+'[1]215'!E59-56193</f>
        <v>90475.459071239951</v>
      </c>
      <c r="F59" s="298">
        <f>'[1]210'!F59+'[1]215'!F59</f>
        <v>0</v>
      </c>
      <c r="G59" s="298">
        <f>'[1]210'!G59+'[1]215'!G59</f>
        <v>0</v>
      </c>
      <c r="H59" s="298">
        <f>'[1]210'!H59+'[1]215'!H59</f>
        <v>9458.5509287600562</v>
      </c>
      <c r="I59" s="298">
        <f>'[1]210'!I59+'[1]215'!I59</f>
        <v>0</v>
      </c>
      <c r="J59" s="298">
        <f>'[1]210'!J59+'[1]215'!J59</f>
        <v>11053</v>
      </c>
      <c r="K59" s="298">
        <f>'[1]210'!K59+'[1]215'!K59</f>
        <v>0</v>
      </c>
      <c r="L59" s="298">
        <f>'[1]210'!L59+'[1]215'!L59</f>
        <v>0</v>
      </c>
      <c r="M59" s="298">
        <f>'[1]210'!M59+'[1]215'!M59</f>
        <v>0</v>
      </c>
      <c r="N59" s="298">
        <f>'[1]210'!N59+'[1]215'!N59</f>
        <v>0</v>
      </c>
      <c r="O59" s="298">
        <f>'[1]210'!O59+'[1]215'!O59</f>
        <v>7290</v>
      </c>
      <c r="P59" s="298">
        <f>'[1]210'!P59+'[1]215'!P59</f>
        <v>0</v>
      </c>
      <c r="Q59" s="298">
        <f>'[1]210'!Q59+'[1]215'!Q59</f>
        <v>0</v>
      </c>
      <c r="R59" s="298">
        <f>'[1]210'!R59+'[1]215'!R59</f>
        <v>0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298">
        <f>'[1]210'!AY59+'[1]215'!AY59</f>
        <v>878730</v>
      </c>
      <c r="AZ59" s="298"/>
      <c r="BA59" s="248"/>
      <c r="BB59" s="248"/>
      <c r="BC59" s="248"/>
      <c r="BD59" s="248"/>
      <c r="BE59" s="298">
        <f>'[1]210'!BE59+'[1]215'!BE59</f>
        <v>3200143.3918169965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298">
        <f>'[1]210'!C60+'[1]215'!C60</f>
        <v>283.62999999999994</v>
      </c>
      <c r="D60" s="298">
        <f>'[1]210'!D60+'[1]215'!D60</f>
        <v>0</v>
      </c>
      <c r="E60" s="298">
        <f>'[1]210'!E60+'[1]215'!E60</f>
        <v>770.65999999999985</v>
      </c>
      <c r="F60" s="298">
        <f>'[1]210'!F60+'[1]215'!F60</f>
        <v>0</v>
      </c>
      <c r="G60" s="298">
        <f>'[1]210'!G60+'[1]215'!G60</f>
        <v>0</v>
      </c>
      <c r="H60" s="298">
        <f>'[1]210'!H60+'[1]215'!H60</f>
        <v>45.02</v>
      </c>
      <c r="I60" s="298">
        <f>'[1]210'!I60+'[1]215'!I60</f>
        <v>0</v>
      </c>
      <c r="J60" s="298">
        <f>'[1]210'!J60+'[1]215'!J60</f>
        <v>0.11</v>
      </c>
      <c r="K60" s="298">
        <f>'[1]210'!K60+'[1]215'!K60</f>
        <v>0</v>
      </c>
      <c r="L60" s="298">
        <f>'[1]210'!L60+'[1]215'!L60</f>
        <v>0</v>
      </c>
      <c r="M60" s="298">
        <f>'[1]210'!M60+'[1]215'!M60</f>
        <v>0</v>
      </c>
      <c r="N60" s="298">
        <f>'[1]210'!N60+'[1]215'!N60</f>
        <v>0</v>
      </c>
      <c r="O60" s="298">
        <f>'[1]210'!O60+'[1]215'!O60</f>
        <v>153</v>
      </c>
      <c r="P60" s="298">
        <f>'[1]210'!P60+'[1]215'!P60</f>
        <v>319.37</v>
      </c>
      <c r="Q60" s="298">
        <f>'[1]210'!Q60+'[1]215'!Q60</f>
        <v>91.8</v>
      </c>
      <c r="R60" s="298">
        <f>'[1]210'!R60+'[1]215'!R60</f>
        <v>21.380000000000003</v>
      </c>
      <c r="S60" s="298">
        <f>'[1]210'!S60+'[1]215'!S60</f>
        <v>57.94</v>
      </c>
      <c r="T60" s="298">
        <f>'[1]210'!T60+'[1]215'!T60</f>
        <v>7.98</v>
      </c>
      <c r="U60" s="298">
        <f>'[1]210'!U60+'[1]215'!U60</f>
        <v>9.1199999999999992</v>
      </c>
      <c r="V60" s="298">
        <f>'[1]210'!V60+'[1]215'!V60</f>
        <v>11.34</v>
      </c>
      <c r="W60" s="298">
        <f>'[1]210'!W60+'[1]215'!W60</f>
        <v>8.4600000000000009</v>
      </c>
      <c r="X60" s="298">
        <f>'[1]210'!X60+'[1]215'!X60</f>
        <v>23.98</v>
      </c>
      <c r="Y60" s="298">
        <f>'[1]210'!Y60+'[1]215'!Y60</f>
        <v>135.73000000000002</v>
      </c>
      <c r="Z60" s="298">
        <f>'[1]210'!Z60+'[1]215'!Z60</f>
        <v>304.85999999999996</v>
      </c>
      <c r="AA60" s="298">
        <f>'[1]210'!AA60+'[1]215'!AA60</f>
        <v>4.13</v>
      </c>
      <c r="AB60" s="298">
        <f>'[1]210'!AB60+'[1]215'!AB60</f>
        <v>153.42999999999998</v>
      </c>
      <c r="AC60" s="298">
        <f>'[1]210'!AC60+'[1]215'!AC60</f>
        <v>68.560000000000016</v>
      </c>
      <c r="AD60" s="298">
        <f>'[1]210'!AD60+'[1]215'!AD60</f>
        <v>17.300000000000004</v>
      </c>
      <c r="AE60" s="298">
        <f>'[1]210'!AE60+'[1]215'!AE60</f>
        <v>54.190000000000005</v>
      </c>
      <c r="AF60" s="298">
        <f>'[1]210'!AF60+'[1]215'!AF60</f>
        <v>0</v>
      </c>
      <c r="AG60" s="298">
        <f>'[1]210'!AG60+'[1]215'!AG60</f>
        <v>123.42000000000002</v>
      </c>
      <c r="AH60" s="298">
        <f>'[1]210'!AH60+'[1]215'!AH60</f>
        <v>0</v>
      </c>
      <c r="AI60" s="298">
        <f>'[1]210'!AI60+'[1]215'!AI60</f>
        <v>0</v>
      </c>
      <c r="AJ60" s="298">
        <f>'[1]210'!AJ60+'[1]215'!AJ60</f>
        <v>73.3</v>
      </c>
      <c r="AK60" s="298">
        <f>'[1]210'!AK60+'[1]215'!AK60</f>
        <v>0</v>
      </c>
      <c r="AL60" s="298">
        <f>'[1]210'!AL60+'[1]215'!AL60</f>
        <v>0</v>
      </c>
      <c r="AM60" s="298">
        <f>'[1]210'!AM60+'[1]215'!AM60</f>
        <v>0</v>
      </c>
      <c r="AN60" s="298">
        <f>'[1]210'!AN60+'[1]215'!AN60</f>
        <v>0</v>
      </c>
      <c r="AO60" s="298">
        <f>'[1]210'!AO60+'[1]215'!AO60</f>
        <v>0</v>
      </c>
      <c r="AP60" s="298">
        <f>'[1]210'!AP60+'[1]215'!AP60</f>
        <v>0</v>
      </c>
      <c r="AQ60" s="298">
        <f>'[1]210'!AQ60+'[1]215'!AQ60</f>
        <v>0</v>
      </c>
      <c r="AR60" s="298">
        <f>'[1]210'!AR60+'[1]215'!AR60</f>
        <v>0</v>
      </c>
      <c r="AS60" s="298">
        <f>'[1]210'!AS60+'[1]215'!AS60</f>
        <v>0</v>
      </c>
      <c r="AT60" s="298">
        <f>'[1]210'!AT60+'[1]215'!AT60</f>
        <v>42.780000000000008</v>
      </c>
      <c r="AU60" s="298">
        <f>'[1]210'!AU60+'[1]215'!AU60</f>
        <v>0</v>
      </c>
      <c r="AV60" s="298">
        <f>'[1]210'!AV60+'[1]215'!AV60</f>
        <v>58.38</v>
      </c>
      <c r="AW60" s="298">
        <f>'[1]210'!AW60+'[1]215'!AW60</f>
        <v>0</v>
      </c>
      <c r="AX60" s="298">
        <f>'[1]210'!AX60+'[1]215'!AX60</f>
        <v>0</v>
      </c>
      <c r="AY60" s="298">
        <f>'[1]210'!AY60+'[1]215'!AY60</f>
        <v>129.49</v>
      </c>
      <c r="AZ60" s="298">
        <f>'[1]210'!AZ60+'[1]215'!AZ60</f>
        <v>8.34</v>
      </c>
      <c r="BA60" s="298">
        <f>'[1]210'!BA60+'[1]215'!BA60</f>
        <v>10.64</v>
      </c>
      <c r="BB60" s="298">
        <f>'[1]210'!BB60+'[1]215'!BB60</f>
        <v>53.88</v>
      </c>
      <c r="BC60" s="298">
        <f>'[1]210'!BC60+'[1]215'!BC60</f>
        <v>8.06</v>
      </c>
      <c r="BD60" s="298">
        <f>'[1]210'!BD60+'[1]215'!BD60</f>
        <v>5.03</v>
      </c>
      <c r="BE60" s="298">
        <f>'[1]210'!BE60+'[1]215'!BE60</f>
        <v>88.91</v>
      </c>
      <c r="BF60" s="298">
        <f>'[1]210'!BF60+'[1]215'!BF60</f>
        <v>189.73</v>
      </c>
      <c r="BG60" s="298">
        <f>'[1]210'!BG60+'[1]215'!BG60</f>
        <v>0</v>
      </c>
      <c r="BH60" s="298">
        <f>'[1]210'!BH60+'[1]215'!BH60</f>
        <v>0</v>
      </c>
      <c r="BI60" s="298">
        <f>'[1]210'!BI60+'[1]215'!BI60</f>
        <v>0</v>
      </c>
      <c r="BJ60" s="298">
        <f>'[1]210'!BJ60+'[1]215'!BJ60</f>
        <v>0</v>
      </c>
      <c r="BK60" s="298">
        <f>'[1]210'!BK60+'[1]215'!BK60</f>
        <v>0</v>
      </c>
      <c r="BL60" s="298">
        <f>'[1]210'!BL60+'[1]215'!BL60</f>
        <v>0</v>
      </c>
      <c r="BM60" s="298">
        <f>'[1]210'!BM60+'[1]215'!BM60</f>
        <v>0</v>
      </c>
      <c r="BN60" s="298">
        <f>'[1]210'!BN60+'[1]215'!BN60</f>
        <v>34.770000000000003</v>
      </c>
      <c r="BO60" s="298">
        <f>'[1]210'!BO60+'[1]215'!BO60</f>
        <v>0</v>
      </c>
      <c r="BP60" s="298">
        <f>'[1]210'!BP60+'[1]215'!BP60</f>
        <v>0</v>
      </c>
      <c r="BQ60" s="298">
        <f>'[1]210'!BQ60+'[1]215'!BQ60</f>
        <v>0</v>
      </c>
      <c r="BR60" s="298">
        <f>'[1]210'!BR60+'[1]215'!BR60</f>
        <v>0</v>
      </c>
      <c r="BS60" s="298">
        <f>'[1]210'!BS60+'[1]215'!BS60</f>
        <v>0.32</v>
      </c>
      <c r="BT60" s="298">
        <f>'[1]210'!BT60+'[1]215'!BT60</f>
        <v>0</v>
      </c>
      <c r="BU60" s="298">
        <f>'[1]210'!BU60+'[1]215'!BU60</f>
        <v>0</v>
      </c>
      <c r="BV60" s="298">
        <f>'[1]210'!BV60+'[1]215'!BV60</f>
        <v>0</v>
      </c>
      <c r="BW60" s="298">
        <f>'[1]210'!BW60+'[1]215'!BW60</f>
        <v>233.99999999999997</v>
      </c>
      <c r="BX60" s="298">
        <f>'[1]210'!BX60+'[1]215'!BX60</f>
        <v>0</v>
      </c>
      <c r="BY60" s="298">
        <f>'[1]210'!BY60+'[1]215'!BY60</f>
        <v>12.440000000000001</v>
      </c>
      <c r="BZ60" s="298">
        <f>'[1]210'!BZ60+'[1]215'!BZ60</f>
        <v>0</v>
      </c>
      <c r="CA60" s="298">
        <f>'[1]210'!CA60+'[1]215'!CA60</f>
        <v>97.92</v>
      </c>
      <c r="CB60" s="298">
        <f>'[1]210'!CB60+'[1]215'!CB60</f>
        <v>0</v>
      </c>
      <c r="CC60" s="298">
        <f>'[1]210'!CC60+'[1]215'!CC60</f>
        <v>49.81</v>
      </c>
      <c r="CD60" s="249" t="s">
        <v>221</v>
      </c>
      <c r="CE60" s="251">
        <f t="shared" ref="CE60:CE70" si="0">SUM(C60:CD60)</f>
        <v>3763.2100000000009</v>
      </c>
    </row>
    <row r="61" spans="1:84" ht="12.65" customHeight="1" x14ac:dyDescent="0.35">
      <c r="A61" s="171" t="s">
        <v>235</v>
      </c>
      <c r="B61" s="175"/>
      <c r="C61" s="298">
        <f>'[1]210'!C61+'[1]215'!C61</f>
        <v>36710858.500000007</v>
      </c>
      <c r="D61" s="298">
        <f>'[1]210'!D61+'[1]215'!D61</f>
        <v>0</v>
      </c>
      <c r="E61" s="298">
        <f>'[1]210'!E61+'[1]215'!E61</f>
        <v>79490441.100000009</v>
      </c>
      <c r="F61" s="298">
        <f>'[1]210'!F61+'[1]215'!F61</f>
        <v>0</v>
      </c>
      <c r="G61" s="298">
        <f>'[1]210'!G61+'[1]215'!G61</f>
        <v>0</v>
      </c>
      <c r="H61" s="298">
        <f>'[1]210'!H61+'[1]215'!H61</f>
        <v>4822426.7299999986</v>
      </c>
      <c r="I61" s="298">
        <f>'[1]210'!I61+'[1]215'!I61</f>
        <v>0</v>
      </c>
      <c r="J61" s="298">
        <f>'[1]210'!J61+'[1]215'!J61</f>
        <v>10270.359999999999</v>
      </c>
      <c r="K61" s="298">
        <f>'[1]210'!K61+'[1]215'!K61</f>
        <v>0</v>
      </c>
      <c r="L61" s="298">
        <f>'[1]210'!L61+'[1]215'!L61</f>
        <v>0</v>
      </c>
      <c r="M61" s="298">
        <f>'[1]210'!M61+'[1]215'!M61</f>
        <v>0</v>
      </c>
      <c r="N61" s="298">
        <f>'[1]210'!N61+'[1]215'!N61</f>
        <v>0</v>
      </c>
      <c r="O61" s="298">
        <f>'[1]210'!O61+'[1]215'!O61</f>
        <v>18580217.75</v>
      </c>
      <c r="P61" s="298">
        <f>'[1]210'!P61+'[1]215'!P61</f>
        <v>34670283.969999991</v>
      </c>
      <c r="Q61" s="298">
        <f>'[1]210'!Q61+'[1]215'!Q61</f>
        <v>11471746.900000004</v>
      </c>
      <c r="R61" s="298">
        <f>'[1]210'!R61+'[1]215'!R61</f>
        <v>1908547.6100000003</v>
      </c>
      <c r="S61" s="298">
        <f>'[1]210'!S61+'[1]215'!S61</f>
        <v>4239868.21</v>
      </c>
      <c r="T61" s="298">
        <f>'[1]210'!T61+'[1]215'!T61</f>
        <v>1126830.45</v>
      </c>
      <c r="U61" s="298">
        <f>'[1]210'!U61+'[1]215'!U61</f>
        <v>1112457.7400000002</v>
      </c>
      <c r="V61" s="298">
        <f>'[1]210'!V61+'[1]215'!V61</f>
        <v>1192152.8500000001</v>
      </c>
      <c r="W61" s="298">
        <f>'[1]210'!W61+'[1]215'!W61</f>
        <v>1173958.1100000001</v>
      </c>
      <c r="X61" s="298">
        <f>'[1]210'!X61+'[1]215'!X61</f>
        <v>2825911.6399999997</v>
      </c>
      <c r="Y61" s="298">
        <f>'[1]210'!Y61+'[1]215'!Y61</f>
        <v>13722530.200000003</v>
      </c>
      <c r="Z61" s="298">
        <f>'[1]210'!Z61+'[1]215'!Z61</f>
        <v>43519710.969999976</v>
      </c>
      <c r="AA61" s="298">
        <f>'[1]210'!AA61+'[1]215'!AA61</f>
        <v>641613.65</v>
      </c>
      <c r="AB61" s="298">
        <f>'[1]210'!AB61+'[1]215'!AB61</f>
        <v>18431386.539999999</v>
      </c>
      <c r="AC61" s="298">
        <f>'[1]210'!AC61+'[1]215'!AC61</f>
        <v>7845283.4800000004</v>
      </c>
      <c r="AD61" s="298">
        <f>'[1]210'!AD61+'[1]215'!AD61</f>
        <v>2354298.9</v>
      </c>
      <c r="AE61" s="298">
        <f>'[1]210'!AE61+'[1]215'!AE61</f>
        <v>5518050.6999999993</v>
      </c>
      <c r="AF61" s="298">
        <f>'[1]210'!AF61+'[1]215'!AF61</f>
        <v>0</v>
      </c>
      <c r="AG61" s="298">
        <f>'[1]210'!AG61+'[1]215'!AG61</f>
        <v>14913308.119999999</v>
      </c>
      <c r="AH61" s="298">
        <f>'[1]210'!AH61+'[1]215'!AH61</f>
        <v>0</v>
      </c>
      <c r="AI61" s="298">
        <f>'[1]210'!AI61+'[1]215'!AI61</f>
        <v>0</v>
      </c>
      <c r="AJ61" s="298">
        <f>'[1]210'!AJ61+'[1]215'!AJ61</f>
        <v>7183410.0700000003</v>
      </c>
      <c r="AK61" s="298">
        <f>'[1]210'!AK61+'[1]215'!AK61</f>
        <v>0</v>
      </c>
      <c r="AL61" s="298">
        <f>'[1]210'!AL61+'[1]215'!AL61</f>
        <v>0</v>
      </c>
      <c r="AM61" s="298">
        <f>'[1]210'!AM61+'[1]215'!AM61</f>
        <v>0</v>
      </c>
      <c r="AN61" s="298">
        <f>'[1]210'!AN61+'[1]215'!AN61</f>
        <v>0</v>
      </c>
      <c r="AO61" s="298">
        <f>'[1]210'!AO61+'[1]215'!AO61</f>
        <v>0</v>
      </c>
      <c r="AP61" s="298">
        <f>'[1]210'!AP61+'[1]215'!AP61</f>
        <v>0</v>
      </c>
      <c r="AQ61" s="298">
        <f>'[1]210'!AQ61+'[1]215'!AQ61</f>
        <v>0</v>
      </c>
      <c r="AR61" s="298">
        <f>'[1]210'!AR61+'[1]215'!AR61</f>
        <v>0</v>
      </c>
      <c r="AS61" s="298">
        <f>'[1]210'!AS61+'[1]215'!AS61</f>
        <v>0</v>
      </c>
      <c r="AT61" s="298">
        <f>'[1]210'!AT61+'[1]215'!AT61</f>
        <v>7710961.3800000027</v>
      </c>
      <c r="AU61" s="298">
        <f>'[1]210'!AU61+'[1]215'!AU61</f>
        <v>0</v>
      </c>
      <c r="AV61" s="298">
        <f>'[1]210'!AV61+'[1]215'!AV61</f>
        <v>5572978.8399999999</v>
      </c>
      <c r="AW61" s="298">
        <f>'[1]210'!AW61+'[1]215'!AW61</f>
        <v>0</v>
      </c>
      <c r="AX61" s="298">
        <f>'[1]210'!AX61+'[1]215'!AX61</f>
        <v>0</v>
      </c>
      <c r="AY61" s="298">
        <f>'[1]210'!AY61+'[1]215'!AY61</f>
        <v>7773252.4000000013</v>
      </c>
      <c r="AZ61" s="298">
        <f>'[1]210'!AZ61+'[1]215'!AZ61</f>
        <v>494576.31999999995</v>
      </c>
      <c r="BA61" s="298">
        <f>'[1]210'!BA61+'[1]215'!BA61</f>
        <v>572304.01</v>
      </c>
      <c r="BB61" s="298">
        <f>'[1]210'!BB61+'[1]215'!BB61</f>
        <v>5738210.29</v>
      </c>
      <c r="BC61" s="298">
        <f>'[1]210'!BC61+'[1]215'!BC61</f>
        <v>467036.01999999996</v>
      </c>
      <c r="BD61" s="298">
        <f>'[1]210'!BD61+'[1]215'!BD61</f>
        <v>85265.650000000081</v>
      </c>
      <c r="BE61" s="298">
        <f>'[1]210'!BE61+'[1]215'!BE61</f>
        <v>6682458.3799999999</v>
      </c>
      <c r="BF61" s="298">
        <f>'[1]210'!BF61+'[1]215'!BF61</f>
        <v>11590740.279999999</v>
      </c>
      <c r="BG61" s="298">
        <f>'[1]210'!BG61+'[1]215'!BG61</f>
        <v>0</v>
      </c>
      <c r="BH61" s="298">
        <f>'[1]210'!BH61+'[1]215'!BH61</f>
        <v>0</v>
      </c>
      <c r="BI61" s="298">
        <f>'[1]210'!BI61+'[1]215'!BI61</f>
        <v>0</v>
      </c>
      <c r="BJ61" s="298">
        <f>'[1]210'!BJ61+'[1]215'!BJ61</f>
        <v>0</v>
      </c>
      <c r="BK61" s="298">
        <f>'[1]210'!BK61+'[1]215'!BK61</f>
        <v>0</v>
      </c>
      <c r="BL61" s="298">
        <f>'[1]210'!BL61+'[1]215'!BL61</f>
        <v>400.49</v>
      </c>
      <c r="BM61" s="298">
        <f>'[1]210'!BM61+'[1]215'!BM61</f>
        <v>0</v>
      </c>
      <c r="BN61" s="298">
        <f>'[1]210'!BN61+'[1]215'!BN61</f>
        <v>6464008.5199999986</v>
      </c>
      <c r="BO61" s="298">
        <f>'[1]210'!BO61+'[1]215'!BO61</f>
        <v>0</v>
      </c>
      <c r="BP61" s="298">
        <f>'[1]210'!BP61+'[1]215'!BP61</f>
        <v>0</v>
      </c>
      <c r="BQ61" s="298">
        <f>'[1]210'!BQ61+'[1]215'!BQ61</f>
        <v>0</v>
      </c>
      <c r="BR61" s="298">
        <f>'[1]210'!BR61+'[1]215'!BR61</f>
        <v>0</v>
      </c>
      <c r="BS61" s="298">
        <f>'[1]210'!BS61+'[1]215'!BS61</f>
        <v>23448.18</v>
      </c>
      <c r="BT61" s="298">
        <f>'[1]210'!BT61+'[1]215'!BT61</f>
        <v>0</v>
      </c>
      <c r="BU61" s="298">
        <f>'[1]210'!BU61+'[1]215'!BU61</f>
        <v>0</v>
      </c>
      <c r="BV61" s="298">
        <f>'[1]210'!BV61+'[1]215'!BV61</f>
        <v>0</v>
      </c>
      <c r="BW61" s="298">
        <f>'[1]210'!BW61+'[1]215'!BW61</f>
        <v>39069713.730000004</v>
      </c>
      <c r="BX61" s="298">
        <f>'[1]210'!BX61+'[1]215'!BX61</f>
        <v>0</v>
      </c>
      <c r="BY61" s="298">
        <f>'[1]210'!BY61+'[1]215'!BY61</f>
        <v>1990253.3000000003</v>
      </c>
      <c r="BZ61" s="298">
        <f>'[1]210'!BZ61+'[1]215'!BZ61</f>
        <v>0</v>
      </c>
      <c r="CA61" s="298">
        <f>'[1]210'!CA61+'[1]215'!CA61</f>
        <v>8783584.290000001</v>
      </c>
      <c r="CB61" s="298">
        <f>'[1]210'!CB61+'[1]215'!CB61</f>
        <v>0</v>
      </c>
      <c r="CC61" s="298">
        <f>'[1]210'!CC61+'[1]215'!CC61</f>
        <v>4713711.4000000004</v>
      </c>
      <c r="CD61" s="249" t="s">
        <v>221</v>
      </c>
      <c r="CE61" s="195">
        <f t="shared" si="0"/>
        <v>421198468.02999991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4990817</v>
      </c>
      <c r="D62" s="195">
        <f t="shared" si="1"/>
        <v>0</v>
      </c>
      <c r="E62" s="195">
        <f t="shared" si="1"/>
        <v>10806674</v>
      </c>
      <c r="F62" s="195">
        <f t="shared" si="1"/>
        <v>0</v>
      </c>
      <c r="G62" s="195">
        <f t="shared" si="1"/>
        <v>0</v>
      </c>
      <c r="H62" s="195">
        <f t="shared" si="1"/>
        <v>655606</v>
      </c>
      <c r="I62" s="195">
        <f t="shared" si="1"/>
        <v>0</v>
      </c>
      <c r="J62" s="195">
        <f>ROUND(J47+J48,0)</f>
        <v>1396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2525969</v>
      </c>
      <c r="P62" s="195">
        <f t="shared" si="1"/>
        <v>4713403</v>
      </c>
      <c r="Q62" s="195">
        <f t="shared" si="1"/>
        <v>1559577</v>
      </c>
      <c r="R62" s="195">
        <f t="shared" si="1"/>
        <v>259466</v>
      </c>
      <c r="S62" s="195">
        <f t="shared" si="1"/>
        <v>576407</v>
      </c>
      <c r="T62" s="195">
        <f t="shared" si="1"/>
        <v>153192</v>
      </c>
      <c r="U62" s="195">
        <f t="shared" si="1"/>
        <v>151238</v>
      </c>
      <c r="V62" s="195">
        <f t="shared" si="1"/>
        <v>162072</v>
      </c>
      <c r="W62" s="195">
        <f t="shared" si="1"/>
        <v>159599</v>
      </c>
      <c r="X62" s="195">
        <f t="shared" si="1"/>
        <v>384181</v>
      </c>
      <c r="Y62" s="195">
        <f t="shared" si="1"/>
        <v>1865569</v>
      </c>
      <c r="Z62" s="195">
        <f t="shared" si="1"/>
        <v>5916476</v>
      </c>
      <c r="AA62" s="195">
        <f t="shared" si="1"/>
        <v>87227</v>
      </c>
      <c r="AB62" s="195">
        <f t="shared" si="1"/>
        <v>2505735</v>
      </c>
      <c r="AC62" s="195">
        <f t="shared" si="1"/>
        <v>1066561</v>
      </c>
      <c r="AD62" s="195">
        <f t="shared" si="1"/>
        <v>320065</v>
      </c>
      <c r="AE62" s="195">
        <f t="shared" si="1"/>
        <v>750175</v>
      </c>
      <c r="AF62" s="195">
        <f t="shared" si="1"/>
        <v>0</v>
      </c>
      <c r="AG62" s="195">
        <f t="shared" si="1"/>
        <v>2027455</v>
      </c>
      <c r="AH62" s="195">
        <f t="shared" si="1"/>
        <v>0</v>
      </c>
      <c r="AI62" s="195">
        <f t="shared" si="1"/>
        <v>0</v>
      </c>
      <c r="AJ62" s="195">
        <f t="shared" si="1"/>
        <v>976580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1048300</v>
      </c>
      <c r="AU62" s="195">
        <f t="shared" si="1"/>
        <v>0</v>
      </c>
      <c r="AV62" s="195">
        <f t="shared" si="1"/>
        <v>757643</v>
      </c>
      <c r="AW62" s="195">
        <f t="shared" si="1"/>
        <v>0</v>
      </c>
      <c r="AX62" s="195">
        <f t="shared" si="1"/>
        <v>0</v>
      </c>
      <c r="AY62" s="195">
        <f>ROUND(AY47+AY48,0)</f>
        <v>1056769</v>
      </c>
      <c r="AZ62" s="195">
        <f>ROUND(AZ47+AZ48,0)</f>
        <v>67237</v>
      </c>
      <c r="BA62" s="195">
        <f>ROUND(BA47+BA48,0)</f>
        <v>77804</v>
      </c>
      <c r="BB62" s="195">
        <f t="shared" si="1"/>
        <v>780106</v>
      </c>
      <c r="BC62" s="195">
        <f t="shared" si="1"/>
        <v>63493</v>
      </c>
      <c r="BD62" s="195">
        <f t="shared" si="1"/>
        <v>11592</v>
      </c>
      <c r="BE62" s="195">
        <f t="shared" si="1"/>
        <v>908476</v>
      </c>
      <c r="BF62" s="195">
        <f t="shared" si="1"/>
        <v>1575754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54</v>
      </c>
      <c r="BM62" s="195">
        <f t="shared" si="1"/>
        <v>0</v>
      </c>
      <c r="BN62" s="195">
        <f t="shared" si="1"/>
        <v>878778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3188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5311502</v>
      </c>
      <c r="BX62" s="195">
        <f t="shared" si="2"/>
        <v>0</v>
      </c>
      <c r="BY62" s="195">
        <f t="shared" si="2"/>
        <v>270574</v>
      </c>
      <c r="BZ62" s="195">
        <f t="shared" si="2"/>
        <v>0</v>
      </c>
      <c r="CA62" s="195">
        <f t="shared" si="2"/>
        <v>1194123</v>
      </c>
      <c r="CB62" s="195">
        <f t="shared" si="2"/>
        <v>0</v>
      </c>
      <c r="CC62" s="195">
        <f t="shared" si="2"/>
        <v>640826</v>
      </c>
      <c r="CD62" s="249" t="s">
        <v>221</v>
      </c>
      <c r="CE62" s="195">
        <f t="shared" si="0"/>
        <v>57261659</v>
      </c>
      <c r="CF62" s="252"/>
    </row>
    <row r="63" spans="1:84" ht="12.65" customHeight="1" x14ac:dyDescent="0.35">
      <c r="A63" s="171" t="s">
        <v>236</v>
      </c>
      <c r="B63" s="175"/>
      <c r="C63" s="298">
        <f>'[1]210'!C63+'[1]215'!C63</f>
        <v>3525875.7700000005</v>
      </c>
      <c r="D63" s="298">
        <f>'[1]210'!D63+'[1]215'!D63</f>
        <v>0</v>
      </c>
      <c r="E63" s="298">
        <f>'[1]210'!E63+'[1]215'!E63</f>
        <v>253023.48999999996</v>
      </c>
      <c r="F63" s="298">
        <f>'[1]210'!F63+'[1]215'!F63</f>
        <v>0</v>
      </c>
      <c r="G63" s="298">
        <f>'[1]210'!G63+'[1]215'!G63</f>
        <v>0</v>
      </c>
      <c r="H63" s="298">
        <f>'[1]210'!H63+'[1]215'!H63</f>
        <v>8350</v>
      </c>
      <c r="I63" s="298">
        <f>'[1]210'!I63+'[1]215'!I63</f>
        <v>0</v>
      </c>
      <c r="J63" s="298">
        <f>'[1]210'!J63+'[1]215'!J63</f>
        <v>0</v>
      </c>
      <c r="K63" s="298">
        <f>'[1]210'!K63+'[1]215'!K63</f>
        <v>0</v>
      </c>
      <c r="L63" s="298">
        <f>'[1]210'!L63+'[1]215'!L63</f>
        <v>0</v>
      </c>
      <c r="M63" s="298">
        <f>'[1]210'!M63+'[1]215'!M63</f>
        <v>0</v>
      </c>
      <c r="N63" s="298">
        <f>'[1]210'!N63+'[1]215'!N63</f>
        <v>0</v>
      </c>
      <c r="O63" s="298">
        <f>'[1]210'!O63+'[1]215'!O63</f>
        <v>493101.44</v>
      </c>
      <c r="P63" s="298">
        <f>'[1]210'!P63+'[1]215'!P63</f>
        <v>950089.98</v>
      </c>
      <c r="Q63" s="298">
        <f>'[1]210'!Q63+'[1]215'!Q63</f>
        <v>0</v>
      </c>
      <c r="R63" s="298">
        <f>'[1]210'!R63+'[1]215'!R63</f>
        <v>202617.42</v>
      </c>
      <c r="S63" s="298">
        <f>'[1]210'!S63+'[1]215'!S63</f>
        <v>196229.37999999998</v>
      </c>
      <c r="T63" s="298">
        <f>'[1]210'!T63+'[1]215'!T63</f>
        <v>1980</v>
      </c>
      <c r="U63" s="298">
        <f>'[1]210'!U63+'[1]215'!U63</f>
        <v>3080966.58</v>
      </c>
      <c r="V63" s="298">
        <f>'[1]210'!V63+'[1]215'!V63</f>
        <v>9450</v>
      </c>
      <c r="W63" s="298">
        <f>'[1]210'!W63+'[1]215'!W63</f>
        <v>0</v>
      </c>
      <c r="X63" s="298">
        <f>'[1]210'!X63+'[1]215'!X63</f>
        <v>780</v>
      </c>
      <c r="Y63" s="298">
        <f>'[1]210'!Y63+'[1]215'!Y63</f>
        <v>2591787.5</v>
      </c>
      <c r="Z63" s="298">
        <f>'[1]210'!Z63+'[1]215'!Z63</f>
        <v>544800</v>
      </c>
      <c r="AA63" s="298">
        <f>'[1]210'!AA63+'[1]215'!AA63</f>
        <v>0</v>
      </c>
      <c r="AB63" s="298">
        <f>'[1]210'!AB63+'[1]215'!AB63</f>
        <v>330174.15999999997</v>
      </c>
      <c r="AC63" s="298">
        <f>'[1]210'!AC63+'[1]215'!AC63</f>
        <v>132360.92000000001</v>
      </c>
      <c r="AD63" s="298">
        <f>'[1]210'!AD63+'[1]215'!AD63</f>
        <v>3050</v>
      </c>
      <c r="AE63" s="298">
        <f>'[1]210'!AE63+'[1]215'!AE63</f>
        <v>303.31</v>
      </c>
      <c r="AF63" s="298">
        <f>'[1]210'!AF63+'[1]215'!AF63</f>
        <v>0</v>
      </c>
      <c r="AG63" s="298">
        <f>'[1]210'!AG63+'[1]215'!AG63</f>
        <v>3091364.83</v>
      </c>
      <c r="AH63" s="298">
        <f>'[1]210'!AH63+'[1]215'!AH63</f>
        <v>0</v>
      </c>
      <c r="AI63" s="298">
        <f>'[1]210'!AI63+'[1]215'!AI63</f>
        <v>0</v>
      </c>
      <c r="AJ63" s="298">
        <f>'[1]210'!AJ63+'[1]215'!AJ63</f>
        <v>325010.53999999998</v>
      </c>
      <c r="AK63" s="298">
        <f>'[1]210'!AK63+'[1]215'!AK63</f>
        <v>0</v>
      </c>
      <c r="AL63" s="298">
        <f>'[1]210'!AL63+'[1]215'!AL63</f>
        <v>0</v>
      </c>
      <c r="AM63" s="298">
        <f>'[1]210'!AM63+'[1]215'!AM63</f>
        <v>0</v>
      </c>
      <c r="AN63" s="298">
        <f>'[1]210'!AN63+'[1]215'!AN63</f>
        <v>0</v>
      </c>
      <c r="AO63" s="298">
        <f>'[1]210'!AO63+'[1]215'!AO63</f>
        <v>0</v>
      </c>
      <c r="AP63" s="298">
        <f>'[1]210'!AP63+'[1]215'!AP63</f>
        <v>0</v>
      </c>
      <c r="AQ63" s="298">
        <f>'[1]210'!AQ63+'[1]215'!AQ63</f>
        <v>0</v>
      </c>
      <c r="AR63" s="298">
        <f>'[1]210'!AR63+'[1]215'!AR63</f>
        <v>0</v>
      </c>
      <c r="AS63" s="298">
        <f>'[1]210'!AS63+'[1]215'!AS63</f>
        <v>0</v>
      </c>
      <c r="AT63" s="298">
        <f>'[1]210'!AT63+'[1]215'!AT63</f>
        <v>217565.4</v>
      </c>
      <c r="AU63" s="298">
        <f>'[1]210'!AU63+'[1]215'!AU63</f>
        <v>0</v>
      </c>
      <c r="AV63" s="298">
        <f>'[1]210'!AV63+'[1]215'!AV63</f>
        <v>529268.17000000004</v>
      </c>
      <c r="AW63" s="298">
        <f>'[1]210'!AW63+'[1]215'!AW63</f>
        <v>0</v>
      </c>
      <c r="AX63" s="298">
        <f>'[1]210'!AX63+'[1]215'!AX63</f>
        <v>0</v>
      </c>
      <c r="AY63" s="298">
        <f>'[1]210'!AY63+'[1]215'!AY63</f>
        <v>0</v>
      </c>
      <c r="AZ63" s="298">
        <f>'[1]210'!AZ63+'[1]215'!AZ63</f>
        <v>0</v>
      </c>
      <c r="BA63" s="298">
        <f>'[1]210'!BA63+'[1]215'!BA63</f>
        <v>0</v>
      </c>
      <c r="BB63" s="298">
        <f>'[1]210'!BB63+'[1]215'!BB63</f>
        <v>9295.83</v>
      </c>
      <c r="BC63" s="298">
        <f>'[1]210'!BC63+'[1]215'!BC63</f>
        <v>0</v>
      </c>
      <c r="BD63" s="298">
        <f>'[1]210'!BD63+'[1]215'!BD63</f>
        <v>5250</v>
      </c>
      <c r="BE63" s="298">
        <f>'[1]210'!BE63+'[1]215'!BE63</f>
        <v>40532.350000000006</v>
      </c>
      <c r="BF63" s="298">
        <f>'[1]210'!BF63+'[1]215'!BF63</f>
        <v>33823.22</v>
      </c>
      <c r="BG63" s="298">
        <f>'[1]210'!BG63+'[1]215'!BG63</f>
        <v>0</v>
      </c>
      <c r="BH63" s="298">
        <f>'[1]210'!BH63+'[1]215'!BH63</f>
        <v>0</v>
      </c>
      <c r="BI63" s="298">
        <f>'[1]210'!BI63+'[1]215'!BI63</f>
        <v>0</v>
      </c>
      <c r="BJ63" s="298">
        <f>'[1]210'!BJ63+'[1]215'!BJ63</f>
        <v>0</v>
      </c>
      <c r="BK63" s="298">
        <f>'[1]210'!BK63+'[1]215'!BK63</f>
        <v>0</v>
      </c>
      <c r="BL63" s="298">
        <f>'[1]210'!BL63+'[1]215'!BL63</f>
        <v>0</v>
      </c>
      <c r="BM63" s="298">
        <f>'[1]210'!BM63+'[1]215'!BM63</f>
        <v>0</v>
      </c>
      <c r="BN63" s="298">
        <f>'[1]210'!BN63+'[1]215'!BN63</f>
        <v>2041513.5999999999</v>
      </c>
      <c r="BO63" s="298">
        <f>'[1]210'!BO63+'[1]215'!BO63</f>
        <v>0</v>
      </c>
      <c r="BP63" s="298">
        <f>'[1]210'!BP63+'[1]215'!BP63</f>
        <v>0</v>
      </c>
      <c r="BQ63" s="298">
        <f>'[1]210'!BQ63+'[1]215'!BQ63</f>
        <v>0</v>
      </c>
      <c r="BR63" s="298">
        <f>'[1]210'!BR63+'[1]215'!BR63</f>
        <v>0</v>
      </c>
      <c r="BS63" s="298">
        <f>'[1]210'!BS63+'[1]215'!BS63</f>
        <v>0</v>
      </c>
      <c r="BT63" s="298">
        <f>'[1]210'!BT63+'[1]215'!BT63</f>
        <v>0</v>
      </c>
      <c r="BU63" s="298">
        <f>'[1]210'!BU63+'[1]215'!BU63</f>
        <v>0</v>
      </c>
      <c r="BV63" s="298">
        <f>'[1]210'!BV63+'[1]215'!BV63</f>
        <v>0</v>
      </c>
      <c r="BW63" s="298">
        <f>'[1]210'!BW63+'[1]215'!BW63</f>
        <v>2254252.8499999996</v>
      </c>
      <c r="BX63" s="298">
        <f>'[1]210'!BX63+'[1]215'!BX63</f>
        <v>0</v>
      </c>
      <c r="BY63" s="298">
        <f>'[1]210'!BY63+'[1]215'!BY63</f>
        <v>0</v>
      </c>
      <c r="BZ63" s="298">
        <f>'[1]210'!BZ63+'[1]215'!BZ63</f>
        <v>0</v>
      </c>
      <c r="CA63" s="298">
        <f>'[1]210'!CA63+'[1]215'!CA63</f>
        <v>676053</v>
      </c>
      <c r="CB63" s="298">
        <f>'[1]210'!CB63+'[1]215'!CB63</f>
        <v>0</v>
      </c>
      <c r="CC63" s="298">
        <f>'[1]210'!CC63+'[1]215'!CC63</f>
        <v>185141</v>
      </c>
      <c r="CD63" s="249" t="s">
        <v>221</v>
      </c>
      <c r="CE63" s="195">
        <f t="shared" si="0"/>
        <v>21734010.740000002</v>
      </c>
      <c r="CF63" s="252"/>
    </row>
    <row r="64" spans="1:84" ht="12.65" customHeight="1" x14ac:dyDescent="0.35">
      <c r="A64" s="171" t="s">
        <v>237</v>
      </c>
      <c r="B64" s="175"/>
      <c r="C64" s="298">
        <f>'[1]210'!C64+'[1]215'!C64</f>
        <v>3857453.2299999995</v>
      </c>
      <c r="D64" s="298">
        <f>'[1]210'!D64+'[1]215'!D64</f>
        <v>0</v>
      </c>
      <c r="E64" s="298">
        <f>'[1]210'!E64+'[1]215'!E64</f>
        <v>4948864.8600000003</v>
      </c>
      <c r="F64" s="298">
        <f>'[1]210'!F64+'[1]215'!F64</f>
        <v>0</v>
      </c>
      <c r="G64" s="298">
        <f>'[1]210'!G64+'[1]215'!G64</f>
        <v>0</v>
      </c>
      <c r="H64" s="298">
        <f>'[1]210'!H64+'[1]215'!H64</f>
        <v>95543.44</v>
      </c>
      <c r="I64" s="298">
        <f>'[1]210'!I64+'[1]215'!I64</f>
        <v>0</v>
      </c>
      <c r="J64" s="298">
        <f>'[1]210'!J64+'[1]215'!J64</f>
        <v>478.86</v>
      </c>
      <c r="K64" s="298">
        <f>'[1]210'!K64+'[1]215'!K64</f>
        <v>0</v>
      </c>
      <c r="L64" s="298">
        <f>'[1]210'!L64+'[1]215'!L64</f>
        <v>0</v>
      </c>
      <c r="M64" s="298">
        <f>'[1]210'!M64+'[1]215'!M64</f>
        <v>0</v>
      </c>
      <c r="N64" s="298">
        <f>'[1]210'!N64+'[1]215'!N64</f>
        <v>0</v>
      </c>
      <c r="O64" s="298">
        <f>'[1]210'!O64+'[1]215'!O64</f>
        <v>2403179.7699999996</v>
      </c>
      <c r="P64" s="298">
        <f>'[1]210'!P64+'[1]215'!P64</f>
        <v>12160376.379999995</v>
      </c>
      <c r="Q64" s="298">
        <f>'[1]210'!Q64+'[1]215'!Q64</f>
        <v>923681.6399999999</v>
      </c>
      <c r="R64" s="298">
        <f>'[1]210'!R64+'[1]215'!R64</f>
        <v>3913565</v>
      </c>
      <c r="S64" s="298">
        <f>'[1]210'!S64+'[1]215'!S64</f>
        <v>51756612.539999969</v>
      </c>
      <c r="T64" s="298">
        <f>'[1]210'!T64+'[1]215'!T64</f>
        <v>348705.63</v>
      </c>
      <c r="U64" s="298">
        <f>'[1]210'!U64+'[1]215'!U64</f>
        <v>7663032.0799999991</v>
      </c>
      <c r="V64" s="298">
        <f>'[1]210'!V64+'[1]215'!V64</f>
        <v>1898483.7700000005</v>
      </c>
      <c r="W64" s="298">
        <f>'[1]210'!W64+'[1]215'!W64</f>
        <v>110445.72000000002</v>
      </c>
      <c r="X64" s="298">
        <f>'[1]210'!X64+'[1]215'!X64</f>
        <v>496725.8600000001</v>
      </c>
      <c r="Y64" s="298">
        <f>'[1]210'!Y64+'[1]215'!Y64</f>
        <v>2929340.3400000012</v>
      </c>
      <c r="Z64" s="298">
        <f>'[1]210'!Z64+'[1]215'!Z64</f>
        <v>4461997.1500000013</v>
      </c>
      <c r="AA64" s="298">
        <f>'[1]210'!AA64+'[1]215'!AA64</f>
        <v>1558472.1999999997</v>
      </c>
      <c r="AB64" s="298">
        <f>'[1]210'!AB64+'[1]215'!AB64</f>
        <v>128799141.25000003</v>
      </c>
      <c r="AC64" s="298">
        <f>'[1]210'!AC64+'[1]215'!AC64</f>
        <v>2116589.1</v>
      </c>
      <c r="AD64" s="298">
        <f>'[1]210'!AD64+'[1]215'!AD64</f>
        <v>169610.15</v>
      </c>
      <c r="AE64" s="298">
        <f>'[1]210'!AE64+'[1]215'!AE64</f>
        <v>22060.679999999997</v>
      </c>
      <c r="AF64" s="298">
        <f>'[1]210'!AF64+'[1]215'!AF64</f>
        <v>0</v>
      </c>
      <c r="AG64" s="298">
        <f>'[1]210'!AG64+'[1]215'!AG64</f>
        <v>1927819.65</v>
      </c>
      <c r="AH64" s="298">
        <f>'[1]210'!AH64+'[1]215'!AH64</f>
        <v>0</v>
      </c>
      <c r="AI64" s="298">
        <f>'[1]210'!AI64+'[1]215'!AI64</f>
        <v>0</v>
      </c>
      <c r="AJ64" s="298">
        <f>'[1]210'!AJ64+'[1]215'!AJ64</f>
        <v>128697.70999999999</v>
      </c>
      <c r="AK64" s="298">
        <f>'[1]210'!AK64+'[1]215'!AK64</f>
        <v>0</v>
      </c>
      <c r="AL64" s="298">
        <f>'[1]210'!AL64+'[1]215'!AL64</f>
        <v>0</v>
      </c>
      <c r="AM64" s="298">
        <f>'[1]210'!AM64+'[1]215'!AM64</f>
        <v>0</v>
      </c>
      <c r="AN64" s="298">
        <f>'[1]210'!AN64+'[1]215'!AN64</f>
        <v>0</v>
      </c>
      <c r="AO64" s="298">
        <f>'[1]210'!AO64+'[1]215'!AO64</f>
        <v>0</v>
      </c>
      <c r="AP64" s="298">
        <f>'[1]210'!AP64+'[1]215'!AP64</f>
        <v>0</v>
      </c>
      <c r="AQ64" s="298">
        <f>'[1]210'!AQ64+'[1]215'!AQ64</f>
        <v>0</v>
      </c>
      <c r="AR64" s="298">
        <f>'[1]210'!AR64+'[1]215'!AR64</f>
        <v>0</v>
      </c>
      <c r="AS64" s="298">
        <f>'[1]210'!AS64+'[1]215'!AS64</f>
        <v>0</v>
      </c>
      <c r="AT64" s="298">
        <f>'[1]210'!AT64+'[1]215'!AT64</f>
        <v>28196.94</v>
      </c>
      <c r="AU64" s="298">
        <f>'[1]210'!AU64+'[1]215'!AU64</f>
        <v>0</v>
      </c>
      <c r="AV64" s="298">
        <f>'[1]210'!AV64+'[1]215'!AV64</f>
        <v>595174.17000000016</v>
      </c>
      <c r="AW64" s="298">
        <f>'[1]210'!AW64+'[1]215'!AW64</f>
        <v>0</v>
      </c>
      <c r="AX64" s="298">
        <f>'[1]210'!AX64+'[1]215'!AX64</f>
        <v>0</v>
      </c>
      <c r="AY64" s="298">
        <f>'[1]210'!AY64+'[1]215'!AY64</f>
        <v>1371817.92</v>
      </c>
      <c r="AZ64" s="298">
        <f>'[1]210'!AZ64+'[1]215'!AZ64</f>
        <v>999674.2699999999</v>
      </c>
      <c r="BA64" s="298">
        <f>'[1]210'!BA64+'[1]215'!BA64</f>
        <v>84210.170000000027</v>
      </c>
      <c r="BB64" s="298">
        <f>'[1]210'!BB64+'[1]215'!BB64</f>
        <v>10769.509999999998</v>
      </c>
      <c r="BC64" s="298">
        <f>'[1]210'!BC64+'[1]215'!BC64</f>
        <v>8.4</v>
      </c>
      <c r="BD64" s="298">
        <f>'[1]210'!BD64+'[1]215'!BD64</f>
        <v>-5381417.2599999998</v>
      </c>
      <c r="BE64" s="298">
        <f>'[1]210'!BE64+'[1]215'!BE64</f>
        <v>987067.46</v>
      </c>
      <c r="BF64" s="298">
        <f>'[1]210'!BF64+'[1]215'!BF64</f>
        <v>1062469.19</v>
      </c>
      <c r="BG64" s="298">
        <f>'[1]210'!BG64+'[1]215'!BG64</f>
        <v>0</v>
      </c>
      <c r="BH64" s="298">
        <f>'[1]210'!BH64+'[1]215'!BH64</f>
        <v>0</v>
      </c>
      <c r="BI64" s="298">
        <f>'[1]210'!BI64+'[1]215'!BI64</f>
        <v>0</v>
      </c>
      <c r="BJ64" s="298">
        <f>'[1]210'!BJ64+'[1]215'!BJ64</f>
        <v>0</v>
      </c>
      <c r="BK64" s="298">
        <f>'[1]210'!BK64+'[1]215'!BK64</f>
        <v>0</v>
      </c>
      <c r="BL64" s="298">
        <f>'[1]210'!BL64+'[1]215'!BL64</f>
        <v>0</v>
      </c>
      <c r="BM64" s="298">
        <f>'[1]210'!BM64+'[1]215'!BM64</f>
        <v>0</v>
      </c>
      <c r="BN64" s="298">
        <f>'[1]210'!BN64+'[1]215'!BN64</f>
        <v>400462.75</v>
      </c>
      <c r="BO64" s="298">
        <f>'[1]210'!BO64+'[1]215'!BO64</f>
        <v>0</v>
      </c>
      <c r="BP64" s="298">
        <f>'[1]210'!BP64+'[1]215'!BP64</f>
        <v>0</v>
      </c>
      <c r="BQ64" s="298">
        <f>'[1]210'!BQ64+'[1]215'!BQ64</f>
        <v>0</v>
      </c>
      <c r="BR64" s="298">
        <f>'[1]210'!BR64+'[1]215'!BR64</f>
        <v>0</v>
      </c>
      <c r="BS64" s="298">
        <f>'[1]210'!BS64+'[1]215'!BS64</f>
        <v>5822.3399999999992</v>
      </c>
      <c r="BT64" s="298">
        <f>'[1]210'!BT64+'[1]215'!BT64</f>
        <v>0</v>
      </c>
      <c r="BU64" s="298">
        <f>'[1]210'!BU64+'[1]215'!BU64</f>
        <v>0</v>
      </c>
      <c r="BV64" s="298">
        <f>'[1]210'!BV64+'[1]215'!BV64</f>
        <v>0</v>
      </c>
      <c r="BW64" s="298">
        <f>'[1]210'!BW64+'[1]215'!BW64</f>
        <v>734277.50000000012</v>
      </c>
      <c r="BX64" s="298">
        <f>'[1]210'!BX64+'[1]215'!BX64</f>
        <v>0</v>
      </c>
      <c r="BY64" s="298">
        <f>'[1]210'!BY64+'[1]215'!BY64</f>
        <v>6036.33</v>
      </c>
      <c r="BZ64" s="298">
        <f>'[1]210'!BZ64+'[1]215'!BZ64</f>
        <v>0</v>
      </c>
      <c r="CA64" s="298">
        <f>'[1]210'!CA64+'[1]215'!CA64</f>
        <v>143477.76999999999</v>
      </c>
      <c r="CB64" s="298">
        <f>'[1]210'!CB64+'[1]215'!CB64</f>
        <v>0</v>
      </c>
      <c r="CC64" s="298">
        <f>'[1]210'!CC64+'[1]215'!CC64</f>
        <v>37834524.420000002</v>
      </c>
      <c r="CD64" s="249" t="s">
        <v>221</v>
      </c>
      <c r="CE64" s="195">
        <f t="shared" si="0"/>
        <v>271573448.89000005</v>
      </c>
      <c r="CF64" s="252"/>
    </row>
    <row r="65" spans="1:84" ht="12.65" customHeight="1" x14ac:dyDescent="0.35">
      <c r="A65" s="171" t="s">
        <v>238</v>
      </c>
      <c r="B65" s="175"/>
      <c r="C65" s="298">
        <f>'[1]210'!C65+'[1]215'!C65</f>
        <v>15965.98</v>
      </c>
      <c r="D65" s="298">
        <f>'[1]210'!D65+'[1]215'!D65</f>
        <v>0</v>
      </c>
      <c r="E65" s="298">
        <f>'[1]210'!E65+'[1]215'!E65</f>
        <v>64560.68</v>
      </c>
      <c r="F65" s="298">
        <f>'[1]210'!F65+'[1]215'!F65</f>
        <v>0</v>
      </c>
      <c r="G65" s="298">
        <f>'[1]210'!G65+'[1]215'!G65</f>
        <v>0</v>
      </c>
      <c r="H65" s="298">
        <f>'[1]210'!H65+'[1]215'!H65</f>
        <v>1483.17</v>
      </c>
      <c r="I65" s="298">
        <f>'[1]210'!I65+'[1]215'!I65</f>
        <v>0</v>
      </c>
      <c r="J65" s="298">
        <f>'[1]210'!J65+'[1]215'!J65</f>
        <v>56.34</v>
      </c>
      <c r="K65" s="298">
        <f>'[1]210'!K65+'[1]215'!K65</f>
        <v>0</v>
      </c>
      <c r="L65" s="298">
        <f>'[1]210'!L65+'[1]215'!L65</f>
        <v>0</v>
      </c>
      <c r="M65" s="298">
        <f>'[1]210'!M65+'[1]215'!M65</f>
        <v>0</v>
      </c>
      <c r="N65" s="298">
        <f>'[1]210'!N65+'[1]215'!N65</f>
        <v>0</v>
      </c>
      <c r="O65" s="298">
        <f>'[1]210'!O65+'[1]215'!O65</f>
        <v>4952.6000000000004</v>
      </c>
      <c r="P65" s="298">
        <f>'[1]210'!P65+'[1]215'!P65</f>
        <v>8418.07</v>
      </c>
      <c r="Q65" s="298">
        <f>'[1]210'!Q65+'[1]215'!Q65</f>
        <v>3702.0299999999997</v>
      </c>
      <c r="R65" s="298">
        <f>'[1]210'!R65+'[1]215'!R65</f>
        <v>2871.6000000000004</v>
      </c>
      <c r="S65" s="298">
        <f>'[1]210'!S65+'[1]215'!S65</f>
        <v>1169.1400000000001</v>
      </c>
      <c r="T65" s="298">
        <f>'[1]210'!T65+'[1]215'!T65</f>
        <v>586.88</v>
      </c>
      <c r="U65" s="298">
        <f>'[1]210'!U65+'[1]215'!U65</f>
        <v>46037.55</v>
      </c>
      <c r="V65" s="298">
        <f>'[1]210'!V65+'[1]215'!V65</f>
        <v>0</v>
      </c>
      <c r="W65" s="298">
        <f>'[1]210'!W65+'[1]215'!W65</f>
        <v>0</v>
      </c>
      <c r="X65" s="298">
        <f>'[1]210'!X65+'[1]215'!X65</f>
        <v>623.76</v>
      </c>
      <c r="Y65" s="298">
        <f>'[1]210'!Y65+'[1]215'!Y65</f>
        <v>13121.89</v>
      </c>
      <c r="Z65" s="298">
        <f>'[1]210'!Z65+'[1]215'!Z65</f>
        <v>308759.59000000003</v>
      </c>
      <c r="AA65" s="298">
        <f>'[1]210'!AA65+'[1]215'!AA65</f>
        <v>0</v>
      </c>
      <c r="AB65" s="298">
        <f>'[1]210'!AB65+'[1]215'!AB65</f>
        <v>7810.02</v>
      </c>
      <c r="AC65" s="298">
        <f>'[1]210'!AC65+'[1]215'!AC65</f>
        <v>14801.539999999997</v>
      </c>
      <c r="AD65" s="298">
        <f>'[1]210'!AD65+'[1]215'!AD65</f>
        <v>396.46000000000004</v>
      </c>
      <c r="AE65" s="298">
        <f>'[1]210'!AE65+'[1]215'!AE65</f>
        <v>7961.82</v>
      </c>
      <c r="AF65" s="298">
        <f>'[1]210'!AF65+'[1]215'!AF65</f>
        <v>0</v>
      </c>
      <c r="AG65" s="298">
        <f>'[1]210'!AG65+'[1]215'!AG65</f>
        <v>5064.2199999999993</v>
      </c>
      <c r="AH65" s="298">
        <f>'[1]210'!AH65+'[1]215'!AH65</f>
        <v>0</v>
      </c>
      <c r="AI65" s="298">
        <f>'[1]210'!AI65+'[1]215'!AI65</f>
        <v>0</v>
      </c>
      <c r="AJ65" s="298">
        <f>'[1]210'!AJ65+'[1]215'!AJ65</f>
        <v>1921.3699999999997</v>
      </c>
      <c r="AK65" s="298">
        <f>'[1]210'!AK65+'[1]215'!AK65</f>
        <v>0</v>
      </c>
      <c r="AL65" s="298">
        <f>'[1]210'!AL65+'[1]215'!AL65</f>
        <v>0</v>
      </c>
      <c r="AM65" s="298">
        <f>'[1]210'!AM65+'[1]215'!AM65</f>
        <v>0</v>
      </c>
      <c r="AN65" s="298">
        <f>'[1]210'!AN65+'[1]215'!AN65</f>
        <v>0</v>
      </c>
      <c r="AO65" s="298">
        <f>'[1]210'!AO65+'[1]215'!AO65</f>
        <v>0</v>
      </c>
      <c r="AP65" s="298">
        <f>'[1]210'!AP65+'[1]215'!AP65</f>
        <v>0</v>
      </c>
      <c r="AQ65" s="298">
        <f>'[1]210'!AQ65+'[1]215'!AQ65</f>
        <v>0</v>
      </c>
      <c r="AR65" s="298">
        <f>'[1]210'!AR65+'[1]215'!AR65</f>
        <v>0</v>
      </c>
      <c r="AS65" s="298">
        <f>'[1]210'!AS65+'[1]215'!AS65</f>
        <v>0</v>
      </c>
      <c r="AT65" s="298">
        <f>'[1]210'!AT65+'[1]215'!AT65</f>
        <v>25381.420000000002</v>
      </c>
      <c r="AU65" s="298">
        <f>'[1]210'!AU65+'[1]215'!AU65</f>
        <v>0</v>
      </c>
      <c r="AV65" s="298">
        <f>'[1]210'!AV65+'[1]215'!AV65</f>
        <v>22579.119999999995</v>
      </c>
      <c r="AW65" s="298">
        <f>'[1]210'!AW65+'[1]215'!AW65</f>
        <v>0</v>
      </c>
      <c r="AX65" s="298">
        <f>'[1]210'!AX65+'[1]215'!AX65</f>
        <v>0</v>
      </c>
      <c r="AY65" s="298">
        <f>'[1]210'!AY65+'[1]215'!AY65</f>
        <v>6842.72</v>
      </c>
      <c r="AZ65" s="298">
        <f>'[1]210'!AZ65+'[1]215'!AZ65</f>
        <v>1171.26</v>
      </c>
      <c r="BA65" s="298">
        <f>'[1]210'!BA65+'[1]215'!BA65</f>
        <v>0</v>
      </c>
      <c r="BB65" s="298">
        <f>'[1]210'!BB65+'[1]215'!BB65</f>
        <v>5424.21</v>
      </c>
      <c r="BC65" s="298">
        <f>'[1]210'!BC65+'[1]215'!BC65</f>
        <v>1824.0500000000002</v>
      </c>
      <c r="BD65" s="298">
        <f>'[1]210'!BD65+'[1]215'!BD65</f>
        <v>3800</v>
      </c>
      <c r="BE65" s="298">
        <f>'[1]210'!BE65+'[1]215'!BE65</f>
        <v>10156749.98</v>
      </c>
      <c r="BF65" s="298">
        <f>'[1]210'!BF65+'[1]215'!BF65</f>
        <v>280100.71000000002</v>
      </c>
      <c r="BG65" s="298">
        <f>'[1]210'!BG65+'[1]215'!BG65</f>
        <v>0</v>
      </c>
      <c r="BH65" s="298">
        <f>'[1]210'!BH65+'[1]215'!BH65</f>
        <v>0</v>
      </c>
      <c r="BI65" s="298">
        <f>'[1]210'!BI65+'[1]215'!BI65</f>
        <v>0</v>
      </c>
      <c r="BJ65" s="298">
        <f>'[1]210'!BJ65+'[1]215'!BJ65</f>
        <v>0</v>
      </c>
      <c r="BK65" s="298">
        <f>'[1]210'!BK65+'[1]215'!BK65</f>
        <v>0</v>
      </c>
      <c r="BL65" s="298">
        <f>'[1]210'!BL65+'[1]215'!BL65</f>
        <v>0</v>
      </c>
      <c r="BM65" s="298">
        <f>'[1]210'!BM65+'[1]215'!BM65</f>
        <v>0</v>
      </c>
      <c r="BN65" s="298">
        <f>'[1]210'!BN65+'[1]215'!BN65</f>
        <v>107511.13</v>
      </c>
      <c r="BO65" s="298">
        <f>'[1]210'!BO65+'[1]215'!BO65</f>
        <v>0</v>
      </c>
      <c r="BP65" s="298">
        <f>'[1]210'!BP65+'[1]215'!BP65</f>
        <v>0</v>
      </c>
      <c r="BQ65" s="298">
        <f>'[1]210'!BQ65+'[1]215'!BQ65</f>
        <v>0</v>
      </c>
      <c r="BR65" s="298">
        <f>'[1]210'!BR65+'[1]215'!BR65</f>
        <v>0</v>
      </c>
      <c r="BS65" s="298">
        <f>'[1]210'!BS65+'[1]215'!BS65</f>
        <v>364.38</v>
      </c>
      <c r="BT65" s="298">
        <f>'[1]210'!BT65+'[1]215'!BT65</f>
        <v>0</v>
      </c>
      <c r="BU65" s="298">
        <f>'[1]210'!BU65+'[1]215'!BU65</f>
        <v>0</v>
      </c>
      <c r="BV65" s="298">
        <f>'[1]210'!BV65+'[1]215'!BV65</f>
        <v>0</v>
      </c>
      <c r="BW65" s="298">
        <f>'[1]210'!BW65+'[1]215'!BW65</f>
        <v>62577.329999999994</v>
      </c>
      <c r="BX65" s="298">
        <f>'[1]210'!BX65+'[1]215'!BX65</f>
        <v>0</v>
      </c>
      <c r="BY65" s="298">
        <f>'[1]210'!BY65+'[1]215'!BY65</f>
        <v>1971.3400000000001</v>
      </c>
      <c r="BZ65" s="298">
        <f>'[1]210'!BZ65+'[1]215'!BZ65</f>
        <v>0</v>
      </c>
      <c r="CA65" s="298">
        <f>'[1]210'!CA65+'[1]215'!CA65</f>
        <v>23794.800000000003</v>
      </c>
      <c r="CB65" s="298">
        <f>'[1]210'!CB65+'[1]215'!CB65</f>
        <v>0</v>
      </c>
      <c r="CC65" s="298">
        <f>'[1]210'!CC65+'[1]215'!CC65</f>
        <v>1529.38</v>
      </c>
      <c r="CD65" s="249" t="s">
        <v>221</v>
      </c>
      <c r="CE65" s="195">
        <f t="shared" si="0"/>
        <v>11211886.540000005</v>
      </c>
      <c r="CF65" s="252"/>
    </row>
    <row r="66" spans="1:84" ht="12.65" customHeight="1" x14ac:dyDescent="0.35">
      <c r="A66" s="171" t="s">
        <v>239</v>
      </c>
      <c r="B66" s="175"/>
      <c r="C66" s="298">
        <f>'[1]210'!C66+'[1]215'!C66</f>
        <v>1502352.8300000003</v>
      </c>
      <c r="D66" s="298">
        <f>'[1]210'!D66+'[1]215'!D66</f>
        <v>0</v>
      </c>
      <c r="E66" s="298">
        <f>'[1]210'!E66+'[1]215'!E66</f>
        <v>2370230.56</v>
      </c>
      <c r="F66" s="298">
        <f>'[1]210'!F66+'[1]215'!F66</f>
        <v>0</v>
      </c>
      <c r="G66" s="298">
        <f>'[1]210'!G66+'[1]215'!G66</f>
        <v>19.11999999999999</v>
      </c>
      <c r="H66" s="298">
        <f>'[1]210'!H66+'[1]215'!H66</f>
        <v>44891.939999999995</v>
      </c>
      <c r="I66" s="298">
        <f>'[1]210'!I66+'[1]215'!I66</f>
        <v>0</v>
      </c>
      <c r="J66" s="298">
        <f>'[1]210'!J66+'[1]215'!J66</f>
        <v>1121.45</v>
      </c>
      <c r="K66" s="298">
        <f>'[1]210'!K66+'[1]215'!K66</f>
        <v>0</v>
      </c>
      <c r="L66" s="298">
        <f>'[1]210'!L66+'[1]215'!L66</f>
        <v>0</v>
      </c>
      <c r="M66" s="298">
        <f>'[1]210'!M66+'[1]215'!M66</f>
        <v>0</v>
      </c>
      <c r="N66" s="298">
        <f>'[1]210'!N66+'[1]215'!N66</f>
        <v>0</v>
      </c>
      <c r="O66" s="298">
        <f>'[1]210'!O66+'[1]215'!O66</f>
        <v>445978.48000000004</v>
      </c>
      <c r="P66" s="298">
        <f>'[1]210'!P66+'[1]215'!P66</f>
        <v>3943642.1599999997</v>
      </c>
      <c r="Q66" s="298">
        <f>'[1]210'!Q66+'[1]215'!Q66</f>
        <v>225680.82000000004</v>
      </c>
      <c r="R66" s="298">
        <f>'[1]210'!R66+'[1]215'!R66</f>
        <v>439089.65</v>
      </c>
      <c r="S66" s="298">
        <f>'[1]210'!S66+'[1]215'!S66</f>
        <v>3749914.4000000004</v>
      </c>
      <c r="T66" s="298">
        <f>'[1]210'!T66+'[1]215'!T66</f>
        <v>311.83</v>
      </c>
      <c r="U66" s="298">
        <f>'[1]210'!U66+'[1]215'!U66</f>
        <v>29550004.509999998</v>
      </c>
      <c r="V66" s="298">
        <f>'[1]210'!V66+'[1]215'!V66</f>
        <v>192008.23</v>
      </c>
      <c r="W66" s="298">
        <f>'[1]210'!W66+'[1]215'!W66</f>
        <v>392651.64</v>
      </c>
      <c r="X66" s="298">
        <f>'[1]210'!X66+'[1]215'!X66</f>
        <v>1148431.0200000003</v>
      </c>
      <c r="Y66" s="298">
        <f>'[1]210'!Y66+'[1]215'!Y66</f>
        <v>3932420.4799999991</v>
      </c>
      <c r="Z66" s="298">
        <f>'[1]210'!Z66+'[1]215'!Z66</f>
        <v>4559764.8700000029</v>
      </c>
      <c r="AA66" s="298">
        <f>'[1]210'!AA66+'[1]215'!AA66</f>
        <v>193061.61000000002</v>
      </c>
      <c r="AB66" s="298">
        <f>'[1]210'!AB66+'[1]215'!AB66</f>
        <v>785675.84999999986</v>
      </c>
      <c r="AC66" s="298">
        <f>'[1]210'!AC66+'[1]215'!AC66</f>
        <v>57104.78</v>
      </c>
      <c r="AD66" s="298">
        <f>'[1]210'!AD66+'[1]215'!AD66</f>
        <v>28511.8</v>
      </c>
      <c r="AE66" s="298">
        <f>'[1]210'!AE66+'[1]215'!AE66</f>
        <v>117875.1</v>
      </c>
      <c r="AF66" s="298">
        <f>'[1]210'!AF66+'[1]215'!AF66</f>
        <v>0</v>
      </c>
      <c r="AG66" s="298">
        <f>'[1]210'!AG66+'[1]215'!AG66</f>
        <v>1579623.53</v>
      </c>
      <c r="AH66" s="298">
        <f>'[1]210'!AH66+'[1]215'!AH66</f>
        <v>0</v>
      </c>
      <c r="AI66" s="298">
        <f>'[1]210'!AI66+'[1]215'!AI66</f>
        <v>0</v>
      </c>
      <c r="AJ66" s="298">
        <f>'[1]210'!AJ66+'[1]215'!AJ66</f>
        <v>3592807.9199999995</v>
      </c>
      <c r="AK66" s="298">
        <f>'[1]210'!AK66+'[1]215'!AK66</f>
        <v>0</v>
      </c>
      <c r="AL66" s="298">
        <f>'[1]210'!AL66+'[1]215'!AL66</f>
        <v>0</v>
      </c>
      <c r="AM66" s="298">
        <f>'[1]210'!AM66+'[1]215'!AM66</f>
        <v>0</v>
      </c>
      <c r="AN66" s="298">
        <f>'[1]210'!AN66+'[1]215'!AN66</f>
        <v>0</v>
      </c>
      <c r="AO66" s="298">
        <f>'[1]210'!AO66+'[1]215'!AO66</f>
        <v>0</v>
      </c>
      <c r="AP66" s="298">
        <f>'[1]210'!AP66+'[1]215'!AP66</f>
        <v>0</v>
      </c>
      <c r="AQ66" s="298">
        <f>'[1]210'!AQ66+'[1]215'!AQ66</f>
        <v>0</v>
      </c>
      <c r="AR66" s="298">
        <f>'[1]210'!AR66+'[1]215'!AR66</f>
        <v>0</v>
      </c>
      <c r="AS66" s="298">
        <f>'[1]210'!AS66+'[1]215'!AS66</f>
        <v>0</v>
      </c>
      <c r="AT66" s="298">
        <f>'[1]210'!AT66+'[1]215'!AT66</f>
        <v>7130404.5899999999</v>
      </c>
      <c r="AU66" s="298">
        <f>'[1]210'!AU66+'[1]215'!AU66</f>
        <v>0</v>
      </c>
      <c r="AV66" s="298">
        <f>'[1]210'!AV66+'[1]215'!AV66</f>
        <v>9051051.7999999989</v>
      </c>
      <c r="AW66" s="298">
        <f>'[1]210'!AW66+'[1]215'!AW66</f>
        <v>0</v>
      </c>
      <c r="AX66" s="298">
        <f>'[1]210'!AX66+'[1]215'!AX66</f>
        <v>0</v>
      </c>
      <c r="AY66" s="298">
        <f>'[1]210'!AY66+'[1]215'!AY66</f>
        <v>345626.83</v>
      </c>
      <c r="AZ66" s="298">
        <f>'[1]210'!AZ66+'[1]215'!AZ66</f>
        <v>8027.49</v>
      </c>
      <c r="BA66" s="298">
        <f>'[1]210'!BA66+'[1]215'!BA66</f>
        <v>-139274.95000000001</v>
      </c>
      <c r="BB66" s="298">
        <f>'[1]210'!BB66+'[1]215'!BB66</f>
        <v>34624.159999999996</v>
      </c>
      <c r="BC66" s="298">
        <f>'[1]210'!BC66+'[1]215'!BC66</f>
        <v>6.63</v>
      </c>
      <c r="BD66" s="298">
        <f>'[1]210'!BD66+'[1]215'!BD66</f>
        <v>102366.49000000002</v>
      </c>
      <c r="BE66" s="298">
        <f>'[1]210'!BE66+'[1]215'!BE66</f>
        <v>8142450.8099999996</v>
      </c>
      <c r="BF66" s="298">
        <f>'[1]210'!BF66+'[1]215'!BF66</f>
        <v>562604.86</v>
      </c>
      <c r="BG66" s="298">
        <f>'[1]210'!BG66+'[1]215'!BG66</f>
        <v>0</v>
      </c>
      <c r="BH66" s="298">
        <f>'[1]210'!BH66+'[1]215'!BH66</f>
        <v>0</v>
      </c>
      <c r="BI66" s="298">
        <f>'[1]210'!BI66+'[1]215'!BI66</f>
        <v>0</v>
      </c>
      <c r="BJ66" s="298">
        <f>'[1]210'!BJ66+'[1]215'!BJ66</f>
        <v>97.97999999999999</v>
      </c>
      <c r="BK66" s="298">
        <f>'[1]210'!BK66+'[1]215'!BK66</f>
        <v>0</v>
      </c>
      <c r="BL66" s="298">
        <f>'[1]210'!BL66+'[1]215'!BL66</f>
        <v>197.03000000000003</v>
      </c>
      <c r="BM66" s="298">
        <f>'[1]210'!BM66+'[1]215'!BM66</f>
        <v>0</v>
      </c>
      <c r="BN66" s="298">
        <f>'[1]210'!BN66+'[1]215'!BN66</f>
        <v>213937.39</v>
      </c>
      <c r="BO66" s="298">
        <f>'[1]210'!BO66+'[1]215'!BO66</f>
        <v>0</v>
      </c>
      <c r="BP66" s="298">
        <f>'[1]210'!BP66+'[1]215'!BP66</f>
        <v>0</v>
      </c>
      <c r="BQ66" s="298">
        <f>'[1]210'!BQ66+'[1]215'!BQ66</f>
        <v>0</v>
      </c>
      <c r="BR66" s="298">
        <f>'[1]210'!BR66+'[1]215'!BR66</f>
        <v>0</v>
      </c>
      <c r="BS66" s="298">
        <f>'[1]210'!BS66+'[1]215'!BS66</f>
        <v>9687.27</v>
      </c>
      <c r="BT66" s="298">
        <f>'[1]210'!BT66+'[1]215'!BT66</f>
        <v>0</v>
      </c>
      <c r="BU66" s="298">
        <f>'[1]210'!BU66+'[1]215'!BU66</f>
        <v>0</v>
      </c>
      <c r="BV66" s="298">
        <f>'[1]210'!BV66+'[1]215'!BV66</f>
        <v>0</v>
      </c>
      <c r="BW66" s="298">
        <f>'[1]210'!BW66+'[1]215'!BW66</f>
        <v>13573413.390000002</v>
      </c>
      <c r="BX66" s="298">
        <f>'[1]210'!BX66+'[1]215'!BX66</f>
        <v>0</v>
      </c>
      <c r="BY66" s="298">
        <f>'[1]210'!BY66+'[1]215'!BY66</f>
        <v>1303.8500000000001</v>
      </c>
      <c r="BZ66" s="298">
        <f>'[1]210'!BZ66+'[1]215'!BZ66</f>
        <v>0</v>
      </c>
      <c r="CA66" s="298">
        <f>'[1]210'!CA66+'[1]215'!CA66</f>
        <v>125317.12999999998</v>
      </c>
      <c r="CB66" s="298">
        <f>'[1]210'!CB66+'[1]215'!CB66</f>
        <v>0</v>
      </c>
      <c r="CC66" s="298">
        <f>'[1]210'!CC66+'[1]215'!CC66</f>
        <v>2958473.1300000004</v>
      </c>
      <c r="CD66" s="249" t="s">
        <v>221</v>
      </c>
      <c r="CE66" s="195">
        <f t="shared" si="0"/>
        <v>100973490.45999996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845268</v>
      </c>
      <c r="D67" s="195">
        <f>ROUND(D51+D52,0)</f>
        <v>0</v>
      </c>
      <c r="E67" s="195">
        <f t="shared" ref="E67:BP67" si="3">ROUND(E51+E52,0)</f>
        <v>2957627</v>
      </c>
      <c r="F67" s="195">
        <f t="shared" si="3"/>
        <v>0</v>
      </c>
      <c r="G67" s="195">
        <f t="shared" si="3"/>
        <v>0</v>
      </c>
      <c r="H67" s="195">
        <f t="shared" si="3"/>
        <v>139330</v>
      </c>
      <c r="I67" s="195">
        <f t="shared" si="3"/>
        <v>0</v>
      </c>
      <c r="J67" s="195">
        <f>ROUND(J51+J52,0)</f>
        <v>45930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349747</v>
      </c>
      <c r="P67" s="195">
        <f t="shared" si="3"/>
        <v>1389350</v>
      </c>
      <c r="Q67" s="195">
        <f t="shared" si="3"/>
        <v>399639</v>
      </c>
      <c r="R67" s="195">
        <f t="shared" si="3"/>
        <v>44646</v>
      </c>
      <c r="S67" s="195">
        <f t="shared" si="3"/>
        <v>232145</v>
      </c>
      <c r="T67" s="195">
        <f t="shared" si="3"/>
        <v>14552</v>
      </c>
      <c r="U67" s="195">
        <f t="shared" si="3"/>
        <v>204913</v>
      </c>
      <c r="V67" s="195">
        <f t="shared" si="3"/>
        <v>54144</v>
      </c>
      <c r="W67" s="195">
        <f t="shared" si="3"/>
        <v>0</v>
      </c>
      <c r="X67" s="195">
        <f t="shared" si="3"/>
        <v>0</v>
      </c>
      <c r="Y67" s="195">
        <f t="shared" si="3"/>
        <v>757024</v>
      </c>
      <c r="Z67" s="195">
        <f t="shared" si="3"/>
        <v>1430892</v>
      </c>
      <c r="AA67" s="195">
        <f t="shared" si="3"/>
        <v>41760</v>
      </c>
      <c r="AB67" s="195">
        <f t="shared" si="3"/>
        <v>225377</v>
      </c>
      <c r="AC67" s="195">
        <f t="shared" si="3"/>
        <v>42210</v>
      </c>
      <c r="AD67" s="195">
        <f t="shared" si="3"/>
        <v>36065</v>
      </c>
      <c r="AE67" s="195">
        <f t="shared" si="3"/>
        <v>155150</v>
      </c>
      <c r="AF67" s="195">
        <f t="shared" si="3"/>
        <v>0</v>
      </c>
      <c r="AG67" s="195">
        <f t="shared" si="3"/>
        <v>327992</v>
      </c>
      <c r="AH67" s="195">
        <f t="shared" si="3"/>
        <v>0</v>
      </c>
      <c r="AI67" s="195">
        <f t="shared" si="3"/>
        <v>0</v>
      </c>
      <c r="AJ67" s="195">
        <f t="shared" si="3"/>
        <v>179166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196340</v>
      </c>
      <c r="AU67" s="195">
        <f t="shared" si="3"/>
        <v>0</v>
      </c>
      <c r="AV67" s="195">
        <f t="shared" si="3"/>
        <v>196634</v>
      </c>
      <c r="AW67" s="195">
        <f t="shared" si="3"/>
        <v>0</v>
      </c>
      <c r="AX67" s="195">
        <f t="shared" si="3"/>
        <v>0</v>
      </c>
      <c r="AY67" s="195">
        <f t="shared" si="3"/>
        <v>268757</v>
      </c>
      <c r="AZ67" s="195">
        <f>ROUND(AZ51+AZ52,0)</f>
        <v>98551</v>
      </c>
      <c r="BA67" s="195">
        <f>ROUND(BA51+BA52,0)</f>
        <v>20962</v>
      </c>
      <c r="BB67" s="195">
        <f t="shared" si="3"/>
        <v>2462</v>
      </c>
      <c r="BC67" s="195">
        <f t="shared" si="3"/>
        <v>2701</v>
      </c>
      <c r="BD67" s="195">
        <f t="shared" si="3"/>
        <v>356421</v>
      </c>
      <c r="BE67" s="195">
        <f t="shared" si="3"/>
        <v>10194262</v>
      </c>
      <c r="BF67" s="195">
        <f t="shared" si="3"/>
        <v>228549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25201</v>
      </c>
      <c r="BK67" s="195">
        <f t="shared" si="3"/>
        <v>0</v>
      </c>
      <c r="BL67" s="195">
        <f t="shared" si="3"/>
        <v>50726</v>
      </c>
      <c r="BM67" s="195">
        <f t="shared" si="3"/>
        <v>0</v>
      </c>
      <c r="BN67" s="195">
        <f t="shared" si="3"/>
        <v>122218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42109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642673</v>
      </c>
      <c r="BX67" s="195">
        <f t="shared" si="4"/>
        <v>0</v>
      </c>
      <c r="BY67" s="195">
        <f t="shared" si="4"/>
        <v>1858</v>
      </c>
      <c r="BZ67" s="195">
        <f t="shared" si="4"/>
        <v>0</v>
      </c>
      <c r="CA67" s="195">
        <f t="shared" si="4"/>
        <v>162129</v>
      </c>
      <c r="CB67" s="195">
        <f t="shared" si="4"/>
        <v>0</v>
      </c>
      <c r="CC67" s="195">
        <f t="shared" si="4"/>
        <v>8972974</v>
      </c>
      <c r="CD67" s="249" t="s">
        <v>221</v>
      </c>
      <c r="CE67" s="195">
        <f t="shared" si="0"/>
        <v>31458454</v>
      </c>
      <c r="CF67" s="252"/>
    </row>
    <row r="68" spans="1:84" ht="12.65" customHeight="1" x14ac:dyDescent="0.35">
      <c r="A68" s="171" t="s">
        <v>240</v>
      </c>
      <c r="B68" s="175"/>
      <c r="C68" s="298">
        <f>'[1]210'!C68+'[1]215'!C68</f>
        <v>75240.320000000007</v>
      </c>
      <c r="D68" s="298">
        <f>'[1]210'!D68+'[1]215'!D68</f>
        <v>0</v>
      </c>
      <c r="E68" s="298">
        <f>'[1]210'!E68+'[1]215'!E68</f>
        <v>3728768.9099999997</v>
      </c>
      <c r="F68" s="298">
        <f>'[1]210'!F68+'[1]215'!F68</f>
        <v>0</v>
      </c>
      <c r="G68" s="298">
        <f>'[1]210'!G68+'[1]215'!G68</f>
        <v>0</v>
      </c>
      <c r="H68" s="298">
        <f>'[1]210'!H68+'[1]215'!H68</f>
        <v>141.93</v>
      </c>
      <c r="I68" s="298">
        <f>'[1]210'!I68+'[1]215'!I68</f>
        <v>0</v>
      </c>
      <c r="J68" s="298">
        <f>'[1]210'!J68+'[1]215'!J68</f>
        <v>20.850000000000009</v>
      </c>
      <c r="K68" s="298">
        <f>'[1]210'!K68+'[1]215'!K68</f>
        <v>0</v>
      </c>
      <c r="L68" s="298">
        <f>'[1]210'!L68+'[1]215'!L68</f>
        <v>0</v>
      </c>
      <c r="M68" s="298">
        <f>'[1]210'!M68+'[1]215'!M68</f>
        <v>0</v>
      </c>
      <c r="N68" s="298">
        <f>'[1]210'!N68+'[1]215'!N68</f>
        <v>0</v>
      </c>
      <c r="O68" s="298">
        <f>'[1]210'!O68+'[1]215'!O68</f>
        <v>932117.28000000014</v>
      </c>
      <c r="P68" s="298">
        <f>'[1]210'!P68+'[1]215'!P68</f>
        <v>2123694.83</v>
      </c>
      <c r="Q68" s="298">
        <f>'[1]210'!Q68+'[1]215'!Q68</f>
        <v>660207.1100000001</v>
      </c>
      <c r="R68" s="298">
        <f>'[1]210'!R68+'[1]215'!R68</f>
        <v>145324.1</v>
      </c>
      <c r="S68" s="298">
        <f>'[1]210'!S68+'[1]215'!S68</f>
        <v>4810788.4099999992</v>
      </c>
      <c r="T68" s="298">
        <f>'[1]210'!T68+'[1]215'!T68</f>
        <v>5.3699999999999992</v>
      </c>
      <c r="U68" s="298">
        <f>'[1]210'!U68+'[1]215'!U68</f>
        <v>101009.69</v>
      </c>
      <c r="V68" s="298">
        <f>'[1]210'!V68+'[1]215'!V68</f>
        <v>1836.2400000000005</v>
      </c>
      <c r="W68" s="298">
        <f>'[1]210'!W68+'[1]215'!W68</f>
        <v>6.0100000000000007</v>
      </c>
      <c r="X68" s="298">
        <f>'[1]210'!X68+'[1]215'!X68</f>
        <v>0.73000000000000043</v>
      </c>
      <c r="Y68" s="298">
        <f>'[1]210'!Y68+'[1]215'!Y68</f>
        <v>1729523.0399999998</v>
      </c>
      <c r="Z68" s="298">
        <f>'[1]210'!Z68+'[1]215'!Z68</f>
        <v>5695583.8099999996</v>
      </c>
      <c r="AA68" s="298">
        <f>'[1]210'!AA68+'[1]215'!AA68</f>
        <v>-20.400000000000006</v>
      </c>
      <c r="AB68" s="298">
        <f>'[1]210'!AB68+'[1]215'!AB68</f>
        <v>954123.53</v>
      </c>
      <c r="AC68" s="298">
        <f>'[1]210'!AC68+'[1]215'!AC68</f>
        <v>64053.99</v>
      </c>
      <c r="AD68" s="298">
        <f>'[1]210'!AD68+'[1]215'!AD68</f>
        <v>5.27</v>
      </c>
      <c r="AE68" s="298">
        <f>'[1]210'!AE68+'[1]215'!AE68</f>
        <v>804195.95999999985</v>
      </c>
      <c r="AF68" s="298">
        <f>'[1]210'!AF68+'[1]215'!AF68</f>
        <v>0</v>
      </c>
      <c r="AG68" s="298">
        <f>'[1]210'!AG68+'[1]215'!AG68</f>
        <v>716899.3600000001</v>
      </c>
      <c r="AH68" s="298">
        <f>'[1]210'!AH68+'[1]215'!AH68</f>
        <v>0</v>
      </c>
      <c r="AI68" s="298">
        <f>'[1]210'!AI68+'[1]215'!AI68</f>
        <v>0</v>
      </c>
      <c r="AJ68" s="298">
        <f>'[1]210'!AJ68+'[1]215'!AJ68</f>
        <v>1233266.7</v>
      </c>
      <c r="AK68" s="298">
        <f>'[1]210'!AK68+'[1]215'!AK68</f>
        <v>0</v>
      </c>
      <c r="AL68" s="298">
        <f>'[1]210'!AL68+'[1]215'!AL68</f>
        <v>0</v>
      </c>
      <c r="AM68" s="298">
        <f>'[1]210'!AM68+'[1]215'!AM68</f>
        <v>0</v>
      </c>
      <c r="AN68" s="298">
        <f>'[1]210'!AN68+'[1]215'!AN68</f>
        <v>0</v>
      </c>
      <c r="AO68" s="298">
        <f>'[1]210'!AO68+'[1]215'!AO68</f>
        <v>0</v>
      </c>
      <c r="AP68" s="298">
        <f>'[1]210'!AP68+'[1]215'!AP68</f>
        <v>0</v>
      </c>
      <c r="AQ68" s="298">
        <f>'[1]210'!AQ68+'[1]215'!AQ68</f>
        <v>0</v>
      </c>
      <c r="AR68" s="298">
        <f>'[1]210'!AR68+'[1]215'!AR68</f>
        <v>0</v>
      </c>
      <c r="AS68" s="298">
        <f>'[1]210'!AS68+'[1]215'!AS68</f>
        <v>0</v>
      </c>
      <c r="AT68" s="298">
        <f>'[1]210'!AT68+'[1]215'!AT68</f>
        <v>1329285.43</v>
      </c>
      <c r="AU68" s="298">
        <f>'[1]210'!AU68+'[1]215'!AU68</f>
        <v>0</v>
      </c>
      <c r="AV68" s="298">
        <f>'[1]210'!AV68+'[1]215'!AV68</f>
        <v>1245586.95</v>
      </c>
      <c r="AW68" s="298">
        <f>'[1]210'!AW68+'[1]215'!AW68</f>
        <v>0</v>
      </c>
      <c r="AX68" s="298">
        <f>'[1]210'!AX68+'[1]215'!AX68</f>
        <v>0</v>
      </c>
      <c r="AY68" s="298">
        <f>'[1]210'!AY68+'[1]215'!AY68</f>
        <v>101160.08</v>
      </c>
      <c r="AZ68" s="298">
        <f>'[1]210'!AZ68+'[1]215'!AZ68</f>
        <v>790.54</v>
      </c>
      <c r="BA68" s="298">
        <f>'[1]210'!BA68+'[1]215'!BA68</f>
        <v>-68.03</v>
      </c>
      <c r="BB68" s="298">
        <f>'[1]210'!BB68+'[1]215'!BB68</f>
        <v>0</v>
      </c>
      <c r="BC68" s="298">
        <f>'[1]210'!BC68+'[1]215'!BC68</f>
        <v>5.9999999999999942E-2</v>
      </c>
      <c r="BD68" s="298">
        <f>'[1]210'!BD68+'[1]215'!BD68</f>
        <v>245.52</v>
      </c>
      <c r="BE68" s="298">
        <f>'[1]210'!BE68+'[1]215'!BE68</f>
        <v>300930.73</v>
      </c>
      <c r="BF68" s="298">
        <f>'[1]210'!BF68+'[1]215'!BF68</f>
        <v>189828.02999999994</v>
      </c>
      <c r="BG68" s="298">
        <f>'[1]210'!BG68+'[1]215'!BG68</f>
        <v>0</v>
      </c>
      <c r="BH68" s="298">
        <f>'[1]210'!BH68+'[1]215'!BH68</f>
        <v>0</v>
      </c>
      <c r="BI68" s="298">
        <f>'[1]210'!BI68+'[1]215'!BI68</f>
        <v>0</v>
      </c>
      <c r="BJ68" s="298">
        <f>'[1]210'!BJ68+'[1]215'!BJ68</f>
        <v>3.39</v>
      </c>
      <c r="BK68" s="298">
        <f>'[1]210'!BK68+'[1]215'!BK68</f>
        <v>0</v>
      </c>
      <c r="BL68" s="298">
        <f>'[1]210'!BL68+'[1]215'!BL68</f>
        <v>0</v>
      </c>
      <c r="BM68" s="298">
        <f>'[1]210'!BM68+'[1]215'!BM68</f>
        <v>0</v>
      </c>
      <c r="BN68" s="298">
        <f>'[1]210'!BN68+'[1]215'!BN68</f>
        <v>96510.10000000002</v>
      </c>
      <c r="BO68" s="298">
        <f>'[1]210'!BO68+'[1]215'!BO68</f>
        <v>0</v>
      </c>
      <c r="BP68" s="298">
        <f>'[1]210'!BP68+'[1]215'!BP68</f>
        <v>0</v>
      </c>
      <c r="BQ68" s="298">
        <f>'[1]210'!BQ68+'[1]215'!BQ68</f>
        <v>0</v>
      </c>
      <c r="BR68" s="298">
        <f>'[1]210'!BR68+'[1]215'!BR68</f>
        <v>0</v>
      </c>
      <c r="BS68" s="298">
        <f>'[1]210'!BS68+'[1]215'!BS68</f>
        <v>49339.450000000004</v>
      </c>
      <c r="BT68" s="298">
        <f>'[1]210'!BT68+'[1]215'!BT68</f>
        <v>0</v>
      </c>
      <c r="BU68" s="298">
        <f>'[1]210'!BU68+'[1]215'!BU68</f>
        <v>0</v>
      </c>
      <c r="BV68" s="298">
        <f>'[1]210'!BV68+'[1]215'!BV68</f>
        <v>0</v>
      </c>
      <c r="BW68" s="298">
        <f>'[1]210'!BW68+'[1]215'!BW68</f>
        <v>3675946.319999998</v>
      </c>
      <c r="BX68" s="298">
        <f>'[1]210'!BX68+'[1]215'!BX68</f>
        <v>0</v>
      </c>
      <c r="BY68" s="298">
        <f>'[1]210'!BY68+'[1]215'!BY68</f>
        <v>124.97</v>
      </c>
      <c r="BZ68" s="298">
        <f>'[1]210'!BZ68+'[1]215'!BZ68</f>
        <v>0</v>
      </c>
      <c r="CA68" s="298">
        <f>'[1]210'!CA68+'[1]215'!CA68</f>
        <v>363835.07</v>
      </c>
      <c r="CB68" s="298">
        <f>'[1]210'!CB68+'[1]215'!CB68</f>
        <v>0</v>
      </c>
      <c r="CC68" s="298">
        <f>'[1]210'!CC68+'[1]215'!CC68</f>
        <v>4006128.060000001</v>
      </c>
      <c r="CD68" s="249" t="s">
        <v>221</v>
      </c>
      <c r="CE68" s="195">
        <f t="shared" si="0"/>
        <v>35136439.709999986</v>
      </c>
      <c r="CF68" s="252"/>
    </row>
    <row r="69" spans="1:84" ht="12.65" customHeight="1" x14ac:dyDescent="0.35">
      <c r="A69" s="171" t="s">
        <v>241</v>
      </c>
      <c r="B69" s="175"/>
      <c r="C69" s="298">
        <f>'[1]210'!C69+'[1]215'!C69</f>
        <v>170233.42</v>
      </c>
      <c r="D69" s="298">
        <f>'[1]210'!D69+'[1]215'!D69</f>
        <v>0</v>
      </c>
      <c r="E69" s="298">
        <f>'[1]210'!E69+'[1]215'!E69</f>
        <v>582770.54</v>
      </c>
      <c r="F69" s="298">
        <f>'[1]210'!F69+'[1]215'!F69</f>
        <v>0</v>
      </c>
      <c r="G69" s="298">
        <f>'[1]210'!G69+'[1]215'!G69</f>
        <v>0</v>
      </c>
      <c r="H69" s="298">
        <f>'[1]210'!H69+'[1]215'!H69</f>
        <v>13727.650000000001</v>
      </c>
      <c r="I69" s="298">
        <f>'[1]210'!I69+'[1]215'!I69</f>
        <v>0</v>
      </c>
      <c r="J69" s="298">
        <f>'[1]210'!J69+'[1]215'!J69</f>
        <v>4063.53</v>
      </c>
      <c r="K69" s="298">
        <f>'[1]210'!K69+'[1]215'!K69</f>
        <v>0</v>
      </c>
      <c r="L69" s="298">
        <f>'[1]210'!L69+'[1]215'!L69</f>
        <v>0</v>
      </c>
      <c r="M69" s="298">
        <f>'[1]210'!M69+'[1]215'!M69</f>
        <v>0</v>
      </c>
      <c r="N69" s="298">
        <f>'[1]210'!N69+'[1]215'!N69</f>
        <v>0</v>
      </c>
      <c r="O69" s="298">
        <f>'[1]210'!O69+'[1]215'!O69</f>
        <v>1292056.9000000001</v>
      </c>
      <c r="P69" s="298">
        <f>'[1]210'!P69+'[1]215'!P69</f>
        <v>207106.78000000003</v>
      </c>
      <c r="Q69" s="298">
        <f>'[1]210'!Q69+'[1]215'!Q69</f>
        <v>67357.450000000012</v>
      </c>
      <c r="R69" s="298">
        <f>'[1]210'!R69+'[1]215'!R69</f>
        <v>11508.469999999998</v>
      </c>
      <c r="S69" s="298">
        <f>'[1]210'!S69+'[1]215'!S69</f>
        <v>85533.409999999989</v>
      </c>
      <c r="T69" s="298">
        <f>'[1]210'!T69+'[1]215'!T69</f>
        <v>2968.9100000000003</v>
      </c>
      <c r="U69" s="298">
        <f>'[1]210'!U69+'[1]215'!U69</f>
        <v>34125.159999999996</v>
      </c>
      <c r="V69" s="298">
        <f>'[1]210'!V69+'[1]215'!V69</f>
        <v>23519.510000000002</v>
      </c>
      <c r="W69" s="298">
        <f>'[1]210'!W69+'[1]215'!W69</f>
        <v>1484.99</v>
      </c>
      <c r="X69" s="298">
        <f>'[1]210'!X69+'[1]215'!X69</f>
        <v>2710.89</v>
      </c>
      <c r="Y69" s="298">
        <f>'[1]210'!Y69+'[1]215'!Y69</f>
        <v>101257.24</v>
      </c>
      <c r="Z69" s="298">
        <f>'[1]210'!Z69+'[1]215'!Z69</f>
        <v>969108.88000000024</v>
      </c>
      <c r="AA69" s="298">
        <f>'[1]210'!AA69+'[1]215'!AA69</f>
        <v>8448.35</v>
      </c>
      <c r="AB69" s="298">
        <f>'[1]210'!AB69+'[1]215'!AB69</f>
        <v>575736.72000000009</v>
      </c>
      <c r="AC69" s="298">
        <f>'[1]210'!AC69+'[1]215'!AC69</f>
        <v>68891.819999999992</v>
      </c>
      <c r="AD69" s="298">
        <f>'[1]210'!AD69+'[1]215'!AD69</f>
        <v>1733.97</v>
      </c>
      <c r="AE69" s="298">
        <f>'[1]210'!AE69+'[1]215'!AE69</f>
        <v>32692.700000000008</v>
      </c>
      <c r="AF69" s="298">
        <f>'[1]210'!AF69+'[1]215'!AF69</f>
        <v>0</v>
      </c>
      <c r="AG69" s="298">
        <f>'[1]210'!AG69+'[1]215'!AG69</f>
        <v>193260.93</v>
      </c>
      <c r="AH69" s="298">
        <f>'[1]210'!AH69+'[1]215'!AH69</f>
        <v>0</v>
      </c>
      <c r="AI69" s="298">
        <f>'[1]210'!AI69+'[1]215'!AI69</f>
        <v>0</v>
      </c>
      <c r="AJ69" s="298">
        <f>'[1]210'!AJ69+'[1]215'!AJ69</f>
        <v>59984.46</v>
      </c>
      <c r="AK69" s="298">
        <f>'[1]210'!AK69+'[1]215'!AK69</f>
        <v>0</v>
      </c>
      <c r="AL69" s="298">
        <f>'[1]210'!AL69+'[1]215'!AL69</f>
        <v>0</v>
      </c>
      <c r="AM69" s="298">
        <f>'[1]210'!AM69+'[1]215'!AM69</f>
        <v>0</v>
      </c>
      <c r="AN69" s="298">
        <f>'[1]210'!AN69+'[1]215'!AN69</f>
        <v>0</v>
      </c>
      <c r="AO69" s="298">
        <f>'[1]210'!AO69+'[1]215'!AO69</f>
        <v>0</v>
      </c>
      <c r="AP69" s="298">
        <f>'[1]210'!AP69+'[1]215'!AP69</f>
        <v>0</v>
      </c>
      <c r="AQ69" s="298">
        <f>'[1]210'!AQ69+'[1]215'!AQ69</f>
        <v>0</v>
      </c>
      <c r="AR69" s="298">
        <f>'[1]210'!AR69+'[1]215'!AR69</f>
        <v>0</v>
      </c>
      <c r="AS69" s="298">
        <f>'[1]210'!AS69+'[1]215'!AS69</f>
        <v>0</v>
      </c>
      <c r="AT69" s="298">
        <f>'[1]210'!AT69+'[1]215'!AT69</f>
        <v>327417.49000000005</v>
      </c>
      <c r="AU69" s="298">
        <f>'[1]210'!AU69+'[1]215'!AU69</f>
        <v>0</v>
      </c>
      <c r="AV69" s="298">
        <f>'[1]210'!AV69+'[1]215'!AV69</f>
        <v>56800.23</v>
      </c>
      <c r="AW69" s="298">
        <f>'[1]210'!AW69+'[1]215'!AW69</f>
        <v>0</v>
      </c>
      <c r="AX69" s="298">
        <f>'[1]210'!AX69+'[1]215'!AX69</f>
        <v>0</v>
      </c>
      <c r="AY69" s="298">
        <f>'[1]210'!AY69+'[1]215'!AY69</f>
        <v>73079.739999999991</v>
      </c>
      <c r="AZ69" s="298">
        <f>'[1]210'!AZ69+'[1]215'!AZ69</f>
        <v>760</v>
      </c>
      <c r="BA69" s="298">
        <f>'[1]210'!BA69+'[1]215'!BA69</f>
        <v>1743.16</v>
      </c>
      <c r="BB69" s="298">
        <f>'[1]210'!BB69+'[1]215'!BB69</f>
        <v>195919.53000000003</v>
      </c>
      <c r="BC69" s="298">
        <f>'[1]210'!BC69+'[1]215'!BC69</f>
        <v>15.1</v>
      </c>
      <c r="BD69" s="298">
        <f>'[1]210'!BD69+'[1]215'!BD69</f>
        <v>101429.42</v>
      </c>
      <c r="BE69" s="298">
        <f>'[1]210'!BE69+'[1]215'!BE69</f>
        <v>113133.47</v>
      </c>
      <c r="BF69" s="298">
        <f>'[1]210'!BF69+'[1]215'!BF69</f>
        <v>74116.61</v>
      </c>
      <c r="BG69" s="298">
        <f>'[1]210'!BG69+'[1]215'!BG69</f>
        <v>0</v>
      </c>
      <c r="BH69" s="298">
        <f>'[1]210'!BH69+'[1]215'!BH69</f>
        <v>0</v>
      </c>
      <c r="BI69" s="298">
        <f>'[1]210'!BI69+'[1]215'!BI69</f>
        <v>0</v>
      </c>
      <c r="BJ69" s="298">
        <f>'[1]210'!BJ69+'[1]215'!BJ69</f>
        <v>0</v>
      </c>
      <c r="BK69" s="298">
        <f>'[1]210'!BK69+'[1]215'!BK69</f>
        <v>0</v>
      </c>
      <c r="BL69" s="298">
        <f>'[1]210'!BL69+'[1]215'!BL69</f>
        <v>27.5</v>
      </c>
      <c r="BM69" s="298">
        <f>'[1]210'!BM69+'[1]215'!BM69</f>
        <v>0</v>
      </c>
      <c r="BN69" s="298">
        <f>'[1]210'!BN69+'[1]215'!BN69</f>
        <v>1080826.0900000003</v>
      </c>
      <c r="BO69" s="298">
        <f>'[1]210'!BO69+'[1]215'!BO69</f>
        <v>0</v>
      </c>
      <c r="BP69" s="298">
        <f>'[1]210'!BP69+'[1]215'!BP69</f>
        <v>0</v>
      </c>
      <c r="BQ69" s="298">
        <f>'[1]210'!BQ69+'[1]215'!BQ69</f>
        <v>0</v>
      </c>
      <c r="BR69" s="298">
        <f>'[1]210'!BR69+'[1]215'!BR69</f>
        <v>0</v>
      </c>
      <c r="BS69" s="298">
        <f>'[1]210'!BS69+'[1]215'!BS69</f>
        <v>16469.93</v>
      </c>
      <c r="BT69" s="298">
        <f>'[1]210'!BT69+'[1]215'!BT69</f>
        <v>0</v>
      </c>
      <c r="BU69" s="298">
        <f>'[1]210'!BU69+'[1]215'!BU69</f>
        <v>0</v>
      </c>
      <c r="BV69" s="298">
        <f>'[1]210'!BV69+'[1]215'!BV69</f>
        <v>0</v>
      </c>
      <c r="BW69" s="298">
        <f>'[1]210'!BW69+'[1]215'!BW69</f>
        <v>470916.65</v>
      </c>
      <c r="BX69" s="298">
        <f>'[1]210'!BX69+'[1]215'!BX69</f>
        <v>0</v>
      </c>
      <c r="BY69" s="298">
        <f>'[1]210'!BY69+'[1]215'!BY69</f>
        <v>2961.37</v>
      </c>
      <c r="BZ69" s="298">
        <f>'[1]210'!BZ69+'[1]215'!BZ69</f>
        <v>0</v>
      </c>
      <c r="CA69" s="298">
        <f>'[1]210'!CA69+'[1]215'!CA69</f>
        <v>606866.19999999984</v>
      </c>
      <c r="CB69" s="298">
        <f>'[1]210'!CB69+'[1]215'!CB69</f>
        <v>0</v>
      </c>
      <c r="CC69" s="298">
        <f>'[1]210'!CC69+'[1]215'!CC69</f>
        <v>430644366.86146736</v>
      </c>
      <c r="CD69" s="298">
        <f>'[1]210'!CD69+'[1]215'!CD69</f>
        <v>56426227.630000003</v>
      </c>
      <c r="CE69" s="195">
        <f t="shared" si="0"/>
        <v>494703359.66146737</v>
      </c>
      <c r="CF69" s="252"/>
    </row>
    <row r="70" spans="1:84" ht="12.65" customHeight="1" x14ac:dyDescent="0.35">
      <c r="A70" s="171" t="s">
        <v>242</v>
      </c>
      <c r="B70" s="175"/>
      <c r="C70" s="298">
        <f>'[1]210'!C70+'[1]215'!C70</f>
        <v>33657.270000000004</v>
      </c>
      <c r="D70" s="298">
        <f>'[1]210'!D70+'[1]215'!D70</f>
        <v>0</v>
      </c>
      <c r="E70" s="298">
        <f>'[1]210'!E70+'[1]215'!E70</f>
        <v>37312.879999999997</v>
      </c>
      <c r="F70" s="298">
        <f>'[1]210'!F70+'[1]215'!F70</f>
        <v>0</v>
      </c>
      <c r="G70" s="298">
        <f>'[1]210'!G70+'[1]215'!G70</f>
        <v>0</v>
      </c>
      <c r="H70" s="298">
        <f>'[1]210'!H70+'[1]215'!H70</f>
        <v>0</v>
      </c>
      <c r="I70" s="298">
        <f>'[1]210'!I70+'[1]215'!I70</f>
        <v>0</v>
      </c>
      <c r="J70" s="298">
        <f>'[1]210'!J70+'[1]215'!J70</f>
        <v>0</v>
      </c>
      <c r="K70" s="298">
        <f>'[1]210'!K70+'[1]215'!K70</f>
        <v>0</v>
      </c>
      <c r="L70" s="298">
        <f>'[1]210'!L70+'[1]215'!L70</f>
        <v>0</v>
      </c>
      <c r="M70" s="298">
        <f>'[1]210'!M70+'[1]215'!M70</f>
        <v>0</v>
      </c>
      <c r="N70" s="298">
        <f>'[1]210'!N70+'[1]215'!N70</f>
        <v>0</v>
      </c>
      <c r="O70" s="298">
        <f>'[1]210'!O70+'[1]215'!O70</f>
        <v>1487616.1400000001</v>
      </c>
      <c r="P70" s="298">
        <f>'[1]210'!P70+'[1]215'!P70</f>
        <v>3363</v>
      </c>
      <c r="Q70" s="298">
        <f>'[1]210'!Q70+'[1]215'!Q70</f>
        <v>-645</v>
      </c>
      <c r="R70" s="298">
        <f>'[1]210'!R70+'[1]215'!R70</f>
        <v>0</v>
      </c>
      <c r="S70" s="298">
        <f>'[1]210'!S70+'[1]215'!S70</f>
        <v>0</v>
      </c>
      <c r="T70" s="298">
        <f>'[1]210'!T70+'[1]215'!T70</f>
        <v>0</v>
      </c>
      <c r="U70" s="298">
        <f>'[1]210'!U70+'[1]215'!U70</f>
        <v>189.82999999999998</v>
      </c>
      <c r="V70" s="298">
        <f>'[1]210'!V70+'[1]215'!V70</f>
        <v>16804.599999999999</v>
      </c>
      <c r="W70" s="298">
        <f>'[1]210'!W70+'[1]215'!W70</f>
        <v>0</v>
      </c>
      <c r="X70" s="298">
        <f>'[1]210'!X70+'[1]215'!X70</f>
        <v>1170318.3500000001</v>
      </c>
      <c r="Y70" s="298">
        <f>'[1]210'!Y70+'[1]215'!Y70</f>
        <v>19875.21</v>
      </c>
      <c r="Z70" s="298">
        <f>'[1]210'!Z70+'[1]215'!Z70</f>
        <v>1502690.91</v>
      </c>
      <c r="AA70" s="298">
        <f>'[1]210'!AA70+'[1]215'!AA70</f>
        <v>0</v>
      </c>
      <c r="AB70" s="298">
        <f>'[1]210'!AB70+'[1]215'!AB70</f>
        <v>15232085.07</v>
      </c>
      <c r="AC70" s="298">
        <f>'[1]210'!AC70+'[1]215'!AC70</f>
        <v>-1975.7399999999998</v>
      </c>
      <c r="AD70" s="298">
        <f>'[1]210'!AD70+'[1]215'!AD70</f>
        <v>0</v>
      </c>
      <c r="AE70" s="298">
        <f>'[1]210'!AE70+'[1]215'!AE70</f>
        <v>3207.3999999999996</v>
      </c>
      <c r="AF70" s="298">
        <f>'[1]210'!AF70+'[1]215'!AF70</f>
        <v>0</v>
      </c>
      <c r="AG70" s="298">
        <f>'[1]210'!AG70+'[1]215'!AG70</f>
        <v>0</v>
      </c>
      <c r="AH70" s="298">
        <f>'[1]210'!AH70+'[1]215'!AH70</f>
        <v>0</v>
      </c>
      <c r="AI70" s="298">
        <f>'[1]210'!AI70+'[1]215'!AI70</f>
        <v>0</v>
      </c>
      <c r="AJ70" s="298">
        <f>'[1]210'!AJ70+'[1]215'!AJ70</f>
        <v>95788</v>
      </c>
      <c r="AK70" s="298">
        <f>'[1]210'!AK70+'[1]215'!AK70</f>
        <v>0</v>
      </c>
      <c r="AL70" s="298">
        <f>'[1]210'!AL70+'[1]215'!AL70</f>
        <v>0</v>
      </c>
      <c r="AM70" s="298">
        <f>'[1]210'!AM70+'[1]215'!AM70</f>
        <v>0</v>
      </c>
      <c r="AN70" s="298">
        <f>'[1]210'!AN70+'[1]215'!AN70</f>
        <v>0</v>
      </c>
      <c r="AO70" s="298">
        <f>'[1]210'!AO70+'[1]215'!AO70</f>
        <v>0</v>
      </c>
      <c r="AP70" s="298">
        <f>'[1]210'!AP70+'[1]215'!AP70</f>
        <v>0</v>
      </c>
      <c r="AQ70" s="298">
        <f>'[1]210'!AQ70+'[1]215'!AQ70</f>
        <v>0</v>
      </c>
      <c r="AR70" s="298">
        <f>'[1]210'!AR70+'[1]215'!AR70</f>
        <v>0</v>
      </c>
      <c r="AS70" s="298">
        <f>'[1]210'!AS70+'[1]215'!AS70</f>
        <v>0</v>
      </c>
      <c r="AT70" s="298">
        <f>'[1]210'!AT70+'[1]215'!AT70</f>
        <v>200572.06</v>
      </c>
      <c r="AU70" s="298">
        <f>'[1]210'!AU70+'[1]215'!AU70</f>
        <v>0</v>
      </c>
      <c r="AV70" s="298">
        <f>'[1]210'!AV70+'[1]215'!AV70</f>
        <v>650267.07000000007</v>
      </c>
      <c r="AW70" s="298">
        <f>'[1]210'!AW70+'[1]215'!AW70</f>
        <v>0</v>
      </c>
      <c r="AX70" s="298">
        <f>'[1]210'!AX70+'[1]215'!AX70</f>
        <v>0</v>
      </c>
      <c r="AY70" s="298">
        <f>'[1]210'!AY70+'[1]215'!AY70</f>
        <v>460392.73</v>
      </c>
      <c r="AZ70" s="298">
        <f>'[1]210'!AZ70+'[1]215'!AZ70</f>
        <v>488371.12</v>
      </c>
      <c r="BA70" s="298">
        <f>'[1]210'!BA70+'[1]215'!BA70</f>
        <v>0</v>
      </c>
      <c r="BB70" s="298">
        <f>'[1]210'!BB70+'[1]215'!BB70</f>
        <v>0</v>
      </c>
      <c r="BC70" s="298">
        <f>'[1]210'!BC70+'[1]215'!BC70</f>
        <v>0</v>
      </c>
      <c r="BD70" s="298">
        <f>'[1]210'!BD70+'[1]215'!BD70</f>
        <v>0</v>
      </c>
      <c r="BE70" s="298">
        <f>'[1]210'!BE70+'[1]215'!BE70</f>
        <v>1254520.7999999998</v>
      </c>
      <c r="BF70" s="298">
        <f>'[1]210'!BF70+'[1]215'!BF70</f>
        <v>829255.02</v>
      </c>
      <c r="BG70" s="298">
        <f>'[1]210'!BG70+'[1]215'!BG70</f>
        <v>0</v>
      </c>
      <c r="BH70" s="298">
        <f>'[1]210'!BH70+'[1]215'!BH70</f>
        <v>0</v>
      </c>
      <c r="BI70" s="298">
        <f>'[1]210'!BI70+'[1]215'!BI70</f>
        <v>0</v>
      </c>
      <c r="BJ70" s="298">
        <f>'[1]210'!BJ70+'[1]215'!BJ70</f>
        <v>0</v>
      </c>
      <c r="BK70" s="298">
        <f>'[1]210'!BK70+'[1]215'!BK70</f>
        <v>0</v>
      </c>
      <c r="BL70" s="298">
        <f>'[1]210'!BL70+'[1]215'!BL70</f>
        <v>0</v>
      </c>
      <c r="BM70" s="298">
        <f>'[1]210'!BM70+'[1]215'!BM70</f>
        <v>0</v>
      </c>
      <c r="BN70" s="298">
        <f>'[1]210'!BN70+'[1]215'!BN70</f>
        <v>172892.94</v>
      </c>
      <c r="BO70" s="298">
        <f>'[1]210'!BO70+'[1]215'!BO70</f>
        <v>0</v>
      </c>
      <c r="BP70" s="298">
        <f>'[1]210'!BP70+'[1]215'!BP70</f>
        <v>0</v>
      </c>
      <c r="BQ70" s="298">
        <f>'[1]210'!BQ70+'[1]215'!BQ70</f>
        <v>0</v>
      </c>
      <c r="BR70" s="298">
        <f>'[1]210'!BR70+'[1]215'!BR70</f>
        <v>0</v>
      </c>
      <c r="BS70" s="298">
        <f>'[1]210'!BS70+'[1]215'!BS70</f>
        <v>0</v>
      </c>
      <c r="BT70" s="298">
        <f>'[1]210'!BT70+'[1]215'!BT70</f>
        <v>0</v>
      </c>
      <c r="BU70" s="298">
        <f>'[1]210'!BU70+'[1]215'!BU70</f>
        <v>0</v>
      </c>
      <c r="BV70" s="298">
        <f>'[1]210'!BV70+'[1]215'!BV70</f>
        <v>0</v>
      </c>
      <c r="BW70" s="298">
        <f>'[1]210'!BW70+'[1]215'!BW70</f>
        <v>1446587.9900000002</v>
      </c>
      <c r="BX70" s="298">
        <f>'[1]210'!BX70+'[1]215'!BX70</f>
        <v>0</v>
      </c>
      <c r="BY70" s="298">
        <f>'[1]210'!BY70+'[1]215'!BY70</f>
        <v>0</v>
      </c>
      <c r="BZ70" s="298">
        <f>'[1]210'!BZ70+'[1]215'!BZ70</f>
        <v>0</v>
      </c>
      <c r="CA70" s="298">
        <f>'[1]210'!CA70+'[1]215'!CA70</f>
        <v>1282637.31</v>
      </c>
      <c r="CB70" s="298">
        <f>'[1]210'!CB70+'[1]215'!CB70</f>
        <v>0</v>
      </c>
      <c r="CC70" s="298">
        <f>'[1]210'!CC70+'[1]215'!CC70</f>
        <v>60478959.659999996</v>
      </c>
      <c r="CD70" s="298">
        <f>'[1]210'!CD70+'[1]215'!CD70</f>
        <v>0</v>
      </c>
      <c r="CE70" s="195">
        <f t="shared" si="0"/>
        <v>86864744.620000005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51660407.780000001</v>
      </c>
      <c r="D71" s="195">
        <f t="shared" ref="D71:AI71" si="5">SUM(D61:D69)-D70</f>
        <v>0</v>
      </c>
      <c r="E71" s="195">
        <f t="shared" si="5"/>
        <v>105165648.26000002</v>
      </c>
      <c r="F71" s="195">
        <f t="shared" si="5"/>
        <v>0</v>
      </c>
      <c r="G71" s="195">
        <f t="shared" si="5"/>
        <v>19.11999999999999</v>
      </c>
      <c r="H71" s="195">
        <f t="shared" si="5"/>
        <v>5781500.8599999994</v>
      </c>
      <c r="I71" s="195">
        <f t="shared" si="5"/>
        <v>0</v>
      </c>
      <c r="J71" s="195">
        <f t="shared" si="5"/>
        <v>63337.39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25539704.080000002</v>
      </c>
      <c r="P71" s="195">
        <f t="shared" si="5"/>
        <v>60163002.169999979</v>
      </c>
      <c r="Q71" s="195">
        <f t="shared" si="5"/>
        <v>15312236.950000003</v>
      </c>
      <c r="R71" s="195">
        <f t="shared" si="5"/>
        <v>6927635.8499999996</v>
      </c>
      <c r="S71" s="195">
        <f t="shared" si="5"/>
        <v>65648667.489999957</v>
      </c>
      <c r="T71" s="195">
        <f t="shared" si="5"/>
        <v>1649133.07</v>
      </c>
      <c r="U71" s="195">
        <f t="shared" si="5"/>
        <v>41943594.479999989</v>
      </c>
      <c r="V71" s="195">
        <f t="shared" si="5"/>
        <v>3516862.0000000005</v>
      </c>
      <c r="W71" s="195">
        <f t="shared" si="5"/>
        <v>1838145.4700000002</v>
      </c>
      <c r="X71" s="195">
        <f t="shared" si="5"/>
        <v>3689046.5500000003</v>
      </c>
      <c r="Y71" s="195">
        <f t="shared" si="5"/>
        <v>27622698.48</v>
      </c>
      <c r="Z71" s="195">
        <f t="shared" si="5"/>
        <v>65904402.359999985</v>
      </c>
      <c r="AA71" s="195">
        <f t="shared" si="5"/>
        <v>2530562.4099999997</v>
      </c>
      <c r="AB71" s="195">
        <f t="shared" si="5"/>
        <v>137383075.00000003</v>
      </c>
      <c r="AC71" s="195">
        <f t="shared" si="5"/>
        <v>11409832.369999999</v>
      </c>
      <c r="AD71" s="195">
        <f t="shared" si="5"/>
        <v>2913736.55</v>
      </c>
      <c r="AE71" s="195">
        <f t="shared" si="5"/>
        <v>7405257.8699999982</v>
      </c>
      <c r="AF71" s="195">
        <f t="shared" si="5"/>
        <v>0</v>
      </c>
      <c r="AG71" s="195">
        <f t="shared" si="5"/>
        <v>24782787.639999993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13585056.77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17813280.590000004</v>
      </c>
      <c r="AU71" s="195">
        <f t="shared" si="6"/>
        <v>0</v>
      </c>
      <c r="AV71" s="195">
        <f t="shared" si="6"/>
        <v>17377449.209999997</v>
      </c>
      <c r="AW71" s="195">
        <f t="shared" si="6"/>
        <v>0</v>
      </c>
      <c r="AX71" s="195">
        <f t="shared" si="6"/>
        <v>0</v>
      </c>
      <c r="AY71" s="195">
        <f t="shared" si="6"/>
        <v>10536912.960000003</v>
      </c>
      <c r="AZ71" s="195">
        <f t="shared" si="6"/>
        <v>1182416.7599999998</v>
      </c>
      <c r="BA71" s="195">
        <f t="shared" si="6"/>
        <v>617680.36</v>
      </c>
      <c r="BB71" s="195">
        <f t="shared" si="6"/>
        <v>6776811.5300000003</v>
      </c>
      <c r="BC71" s="195">
        <f t="shared" si="6"/>
        <v>535084.26000000013</v>
      </c>
      <c r="BD71" s="195">
        <f t="shared" si="6"/>
        <v>-4715047.18</v>
      </c>
      <c r="BE71" s="195">
        <f t="shared" si="6"/>
        <v>36271540.380000003</v>
      </c>
      <c r="BF71" s="195">
        <f t="shared" si="6"/>
        <v>14768730.879999999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25302.37</v>
      </c>
      <c r="BK71" s="195">
        <f t="shared" si="6"/>
        <v>0</v>
      </c>
      <c r="BL71" s="195">
        <f t="shared" si="6"/>
        <v>51405.02</v>
      </c>
      <c r="BM71" s="195">
        <f t="shared" si="6"/>
        <v>0</v>
      </c>
      <c r="BN71" s="195">
        <f t="shared" si="6"/>
        <v>11232872.640000001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150428.54999999999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64348684.780000001</v>
      </c>
      <c r="BX71" s="195">
        <f t="shared" si="7"/>
        <v>0</v>
      </c>
      <c r="BY71" s="195">
        <f t="shared" si="7"/>
        <v>2275083.1600000006</v>
      </c>
      <c r="BZ71" s="195">
        <f t="shared" si="7"/>
        <v>0</v>
      </c>
      <c r="CA71" s="195">
        <f t="shared" si="7"/>
        <v>10796542.950000001</v>
      </c>
      <c r="CB71" s="195">
        <f t="shared" si="7"/>
        <v>0</v>
      </c>
      <c r="CC71" s="195">
        <f t="shared" si="7"/>
        <v>429478714.59146738</v>
      </c>
      <c r="CD71" s="245">
        <f>CD69-CD70</f>
        <v>56426227.630000003</v>
      </c>
      <c r="CE71" s="195">
        <f>SUM(CE61:CE69)-CE70</f>
        <v>1358386472.4114671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298">
        <f>'[1]210'!C73+'[1]215'!C73</f>
        <v>327908001</v>
      </c>
      <c r="D73" s="298">
        <f>'[1]210'!D73+'[1]215'!D73</f>
        <v>0</v>
      </c>
      <c r="E73" s="298">
        <f>'[1]210'!E73+'[1]215'!E73</f>
        <v>470515275.42999965</v>
      </c>
      <c r="F73" s="298">
        <f>'[1]210'!F73+'[1]215'!F73</f>
        <v>0</v>
      </c>
      <c r="G73" s="298">
        <f>'[1]210'!G73+'[1]215'!G73</f>
        <v>0</v>
      </c>
      <c r="H73" s="298">
        <f>'[1]210'!H73+'[1]215'!H73</f>
        <v>31670032</v>
      </c>
      <c r="I73" s="298">
        <f>'[1]210'!I73+'[1]215'!I73</f>
        <v>0</v>
      </c>
      <c r="J73" s="298">
        <f>'[1]210'!J73+'[1]215'!J73</f>
        <v>0</v>
      </c>
      <c r="K73" s="298">
        <f>'[1]210'!K73+'[1]215'!K73</f>
        <v>0</v>
      </c>
      <c r="L73" s="298">
        <f>'[1]210'!L73+'[1]215'!L73</f>
        <v>0</v>
      </c>
      <c r="M73" s="298">
        <f>'[1]210'!M73+'[1]215'!M73</f>
        <v>0</v>
      </c>
      <c r="N73" s="298">
        <f>'[1]210'!N73+'[1]215'!N73</f>
        <v>0</v>
      </c>
      <c r="O73" s="298">
        <f>'[1]210'!O73+'[1]215'!O73</f>
        <v>109381935.67</v>
      </c>
      <c r="P73" s="298">
        <f>'[1]210'!P73+'[1]215'!P73</f>
        <v>436275944.58000022</v>
      </c>
      <c r="Q73" s="298">
        <f>'[1]210'!Q73+'[1]215'!Q73</f>
        <v>26773462</v>
      </c>
      <c r="R73" s="298">
        <f>'[1]210'!R73+'[1]215'!R73</f>
        <v>96363387</v>
      </c>
      <c r="S73" s="298">
        <f>'[1]210'!S73+'[1]215'!S73</f>
        <v>-302631.92000000004</v>
      </c>
      <c r="T73" s="298">
        <f>'[1]210'!T73+'[1]215'!T73</f>
        <v>6923304</v>
      </c>
      <c r="U73" s="298">
        <f>'[1]210'!U73+'[1]215'!U73</f>
        <v>121592211.25</v>
      </c>
      <c r="V73" s="298">
        <f>'[1]210'!V73+'[1]215'!V73</f>
        <v>27656812.859999999</v>
      </c>
      <c r="W73" s="298">
        <f>'[1]210'!W73+'[1]215'!W73</f>
        <v>5502283.2999999989</v>
      </c>
      <c r="X73" s="298">
        <f>'[1]210'!X73+'[1]215'!X73</f>
        <v>21922647.860000003</v>
      </c>
      <c r="Y73" s="298">
        <f>'[1]210'!Y73+'[1]215'!Y73</f>
        <v>73881621.88000001</v>
      </c>
      <c r="Z73" s="298">
        <f>'[1]210'!Z73+'[1]215'!Z73</f>
        <v>3479763</v>
      </c>
      <c r="AA73" s="298">
        <f>'[1]210'!AA73+'[1]215'!AA73</f>
        <v>1411504.94</v>
      </c>
      <c r="AB73" s="298">
        <f>'[1]210'!AB73+'[1]215'!AB73</f>
        <v>174147188.22999999</v>
      </c>
      <c r="AC73" s="298">
        <f>'[1]210'!AC73+'[1]215'!AC73</f>
        <v>95435638</v>
      </c>
      <c r="AD73" s="298">
        <f>'[1]210'!AD73+'[1]215'!AD73</f>
        <v>17955875</v>
      </c>
      <c r="AE73" s="298">
        <f>'[1]210'!AE73+'[1]215'!AE73</f>
        <v>28944766.900000002</v>
      </c>
      <c r="AF73" s="298">
        <f>'[1]210'!AF73+'[1]215'!AF73</f>
        <v>0</v>
      </c>
      <c r="AG73" s="298">
        <f>'[1]210'!AG73+'[1]215'!AG73</f>
        <v>37214246.200000003</v>
      </c>
      <c r="AH73" s="298">
        <f>'[1]210'!AH73+'[1]215'!AH73</f>
        <v>0</v>
      </c>
      <c r="AI73" s="298">
        <f>'[1]210'!AI73+'[1]215'!AI73</f>
        <v>0</v>
      </c>
      <c r="AJ73" s="298">
        <f>'[1]210'!AJ73+'[1]215'!AJ73</f>
        <v>29775191</v>
      </c>
      <c r="AK73" s="298">
        <f>'[1]210'!AK73+'[1]215'!AK73</f>
        <v>0</v>
      </c>
      <c r="AL73" s="298">
        <f>'[1]210'!AL73+'[1]215'!AL73</f>
        <v>0</v>
      </c>
      <c r="AM73" s="298">
        <f>'[1]210'!AM73+'[1]215'!AM73</f>
        <v>0</v>
      </c>
      <c r="AN73" s="298">
        <f>'[1]210'!AN73+'[1]215'!AN73</f>
        <v>0</v>
      </c>
      <c r="AO73" s="298">
        <f>'[1]210'!AO73+'[1]215'!AO73</f>
        <v>0</v>
      </c>
      <c r="AP73" s="298">
        <f>'[1]210'!AP73+'[1]215'!AP73</f>
        <v>0</v>
      </c>
      <c r="AQ73" s="298">
        <f>'[1]210'!AQ73+'[1]215'!AQ73</f>
        <v>0</v>
      </c>
      <c r="AR73" s="298">
        <f>'[1]210'!AR73+'[1]215'!AR73</f>
        <v>0</v>
      </c>
      <c r="AS73" s="298">
        <f>'[1]210'!AS73+'[1]215'!AS73</f>
        <v>0</v>
      </c>
      <c r="AT73" s="298">
        <f>'[1]210'!AT73+'[1]215'!AT73</f>
        <v>21450580</v>
      </c>
      <c r="AU73" s="298">
        <f>'[1]210'!AU73+'[1]215'!AU73</f>
        <v>0</v>
      </c>
      <c r="AV73" s="298">
        <f>'[1]210'!AV73+'[1]215'!AV73</f>
        <v>1199064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2167078104.1799998</v>
      </c>
      <c r="CF73" s="252"/>
    </row>
    <row r="74" spans="1:84" ht="12.65" customHeight="1" x14ac:dyDescent="0.35">
      <c r="A74" s="171" t="s">
        <v>246</v>
      </c>
      <c r="B74" s="175"/>
      <c r="C74" s="298">
        <f>'[1]210'!C74+'[1]215'!C74</f>
        <v>292321</v>
      </c>
      <c r="D74" s="298">
        <f>'[1]210'!D74+'[1]215'!D74</f>
        <v>0</v>
      </c>
      <c r="E74" s="298">
        <f>'[1]210'!E74+'[1]215'!E74</f>
        <v>33168322.02</v>
      </c>
      <c r="F74" s="298">
        <f>'[1]210'!F74+'[1]215'!F74</f>
        <v>0</v>
      </c>
      <c r="G74" s="298">
        <f>'[1]210'!G74+'[1]215'!G74</f>
        <v>0</v>
      </c>
      <c r="H74" s="298">
        <f>'[1]210'!H74+'[1]215'!H74</f>
        <v>0</v>
      </c>
      <c r="I74" s="298">
        <f>'[1]210'!I74+'[1]215'!I74</f>
        <v>0</v>
      </c>
      <c r="J74" s="298">
        <f>'[1]210'!J74+'[1]215'!J74</f>
        <v>0</v>
      </c>
      <c r="K74" s="298">
        <f>'[1]210'!K74+'[1]215'!K74</f>
        <v>0</v>
      </c>
      <c r="L74" s="298">
        <f>'[1]210'!L74+'[1]215'!L74</f>
        <v>0</v>
      </c>
      <c r="M74" s="298">
        <f>'[1]210'!M74+'[1]215'!M74</f>
        <v>0</v>
      </c>
      <c r="N74" s="298">
        <f>'[1]210'!N74+'[1]215'!N74</f>
        <v>0</v>
      </c>
      <c r="O74" s="298">
        <f>'[1]210'!O74+'[1]215'!O74</f>
        <v>7365792.2400000002</v>
      </c>
      <c r="P74" s="298">
        <f>'[1]210'!P74+'[1]215'!P74</f>
        <v>694667143.66999936</v>
      </c>
      <c r="Q74" s="298">
        <f>'[1]210'!Q74+'[1]215'!Q74</f>
        <v>47275118.670000002</v>
      </c>
      <c r="R74" s="298">
        <f>'[1]210'!R74+'[1]215'!R74</f>
        <v>133149653</v>
      </c>
      <c r="S74" s="298">
        <f>'[1]210'!S74+'[1]215'!S74</f>
        <v>302631.92000000004</v>
      </c>
      <c r="T74" s="298">
        <f>'[1]210'!T74+'[1]215'!T74</f>
        <v>414657</v>
      </c>
      <c r="U74" s="298">
        <f>'[1]210'!U74+'[1]215'!U74</f>
        <v>109351465.14999998</v>
      </c>
      <c r="V74" s="298">
        <f>'[1]210'!V74+'[1]215'!V74</f>
        <v>20104314.329999998</v>
      </c>
      <c r="W74" s="298">
        <f>'[1]210'!W74+'[1]215'!W74</f>
        <v>8380779.4299999997</v>
      </c>
      <c r="X74" s="298">
        <f>'[1]210'!X74+'[1]215'!X74</f>
        <v>33085997.320000004</v>
      </c>
      <c r="Y74" s="298">
        <f>'[1]210'!Y74+'[1]215'!Y74</f>
        <v>92745499.219999999</v>
      </c>
      <c r="Z74" s="298">
        <f>'[1]210'!Z74+'[1]215'!Z74</f>
        <v>162850652.16</v>
      </c>
      <c r="AA74" s="298">
        <f>'[1]210'!AA74+'[1]215'!AA74</f>
        <v>10608424.039999999</v>
      </c>
      <c r="AB74" s="298">
        <f>'[1]210'!AB74+'[1]215'!AB74</f>
        <v>857421607.22000015</v>
      </c>
      <c r="AC74" s="298">
        <f>'[1]210'!AC74+'[1]215'!AC74</f>
        <v>4254222</v>
      </c>
      <c r="AD74" s="298">
        <f>'[1]210'!AD74+'[1]215'!AD74</f>
        <v>426976</v>
      </c>
      <c r="AE74" s="298">
        <f>'[1]210'!AE74+'[1]215'!AE74</f>
        <v>5159744.9799999995</v>
      </c>
      <c r="AF74" s="298">
        <f>'[1]210'!AF74+'[1]215'!AF74</f>
        <v>0</v>
      </c>
      <c r="AG74" s="298">
        <f>'[1]210'!AG74+'[1]215'!AG74</f>
        <v>128969328.89</v>
      </c>
      <c r="AH74" s="298">
        <f>'[1]210'!AH74+'[1]215'!AH74</f>
        <v>0</v>
      </c>
      <c r="AI74" s="298">
        <f>'[1]210'!AI74+'[1]215'!AI74</f>
        <v>0</v>
      </c>
      <c r="AJ74" s="298">
        <f>'[1]210'!AJ74+'[1]215'!AJ74</f>
        <v>5781496.7599999998</v>
      </c>
      <c r="AK74" s="298">
        <f>'[1]210'!AK74+'[1]215'!AK74</f>
        <v>0</v>
      </c>
      <c r="AL74" s="298">
        <f>'[1]210'!AL74+'[1]215'!AL74</f>
        <v>0</v>
      </c>
      <c r="AM74" s="298">
        <f>'[1]210'!AM74+'[1]215'!AM74</f>
        <v>0</v>
      </c>
      <c r="AN74" s="298">
        <f>'[1]210'!AN74+'[1]215'!AN74</f>
        <v>0</v>
      </c>
      <c r="AO74" s="298">
        <f>'[1]210'!AO74+'[1]215'!AO74</f>
        <v>0</v>
      </c>
      <c r="AP74" s="298">
        <f>'[1]210'!AP74+'[1]215'!AP74</f>
        <v>0</v>
      </c>
      <c r="AQ74" s="298">
        <f>'[1]210'!AQ74+'[1]215'!AQ74</f>
        <v>0</v>
      </c>
      <c r="AR74" s="298">
        <f>'[1]210'!AR74+'[1]215'!AR74</f>
        <v>0</v>
      </c>
      <c r="AS74" s="298">
        <f>'[1]210'!AS74+'[1]215'!AS74</f>
        <v>0</v>
      </c>
      <c r="AT74" s="298">
        <f>'[1]210'!AT74+'[1]215'!AT74</f>
        <v>5440871.1599999992</v>
      </c>
      <c r="AU74" s="298">
        <f>'[1]210'!AU74+'[1]215'!AU74</f>
        <v>0</v>
      </c>
      <c r="AV74" s="298">
        <f>'[1]210'!AV74+'[1]215'!AV74</f>
        <v>16941496.32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2378158514.4999995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328200322</v>
      </c>
      <c r="D75" s="195">
        <f t="shared" si="9"/>
        <v>0</v>
      </c>
      <c r="E75" s="195">
        <f t="shared" si="9"/>
        <v>503683597.44999963</v>
      </c>
      <c r="F75" s="195">
        <f t="shared" si="9"/>
        <v>0</v>
      </c>
      <c r="G75" s="195">
        <f t="shared" si="9"/>
        <v>0</v>
      </c>
      <c r="H75" s="195">
        <f t="shared" si="9"/>
        <v>31670032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116747727.91</v>
      </c>
      <c r="P75" s="195">
        <f t="shared" si="9"/>
        <v>1130943088.2499995</v>
      </c>
      <c r="Q75" s="195">
        <f t="shared" si="9"/>
        <v>74048580.670000002</v>
      </c>
      <c r="R75" s="195">
        <f t="shared" si="9"/>
        <v>229513040</v>
      </c>
      <c r="S75" s="195">
        <f t="shared" si="9"/>
        <v>0</v>
      </c>
      <c r="T75" s="195">
        <f t="shared" si="9"/>
        <v>7337961</v>
      </c>
      <c r="U75" s="195">
        <f t="shared" si="9"/>
        <v>230943676.39999998</v>
      </c>
      <c r="V75" s="195">
        <f t="shared" si="9"/>
        <v>47761127.189999998</v>
      </c>
      <c r="W75" s="195">
        <f t="shared" si="9"/>
        <v>13883062.729999999</v>
      </c>
      <c r="X75" s="195">
        <f t="shared" si="9"/>
        <v>55008645.180000007</v>
      </c>
      <c r="Y75" s="195">
        <f t="shared" si="9"/>
        <v>166627121.10000002</v>
      </c>
      <c r="Z75" s="195">
        <f t="shared" si="9"/>
        <v>166330415.16</v>
      </c>
      <c r="AA75" s="195">
        <f t="shared" si="9"/>
        <v>12019928.979999999</v>
      </c>
      <c r="AB75" s="195">
        <f t="shared" si="9"/>
        <v>1031568795.4500002</v>
      </c>
      <c r="AC75" s="195">
        <f t="shared" si="9"/>
        <v>99689860</v>
      </c>
      <c r="AD75" s="195">
        <f t="shared" si="9"/>
        <v>18382851</v>
      </c>
      <c r="AE75" s="195">
        <f t="shared" si="9"/>
        <v>34104511.880000003</v>
      </c>
      <c r="AF75" s="195">
        <f t="shared" si="9"/>
        <v>0</v>
      </c>
      <c r="AG75" s="195">
        <f t="shared" si="9"/>
        <v>166183575.09</v>
      </c>
      <c r="AH75" s="195">
        <f t="shared" si="9"/>
        <v>0</v>
      </c>
      <c r="AI75" s="195">
        <f t="shared" si="9"/>
        <v>0</v>
      </c>
      <c r="AJ75" s="195">
        <f t="shared" si="9"/>
        <v>35556687.759999998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26891451.16</v>
      </c>
      <c r="AU75" s="195">
        <f t="shared" si="9"/>
        <v>0</v>
      </c>
      <c r="AV75" s="195">
        <f t="shared" si="9"/>
        <v>18140560.32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4545236618.6799994</v>
      </c>
      <c r="CF75" s="252"/>
    </row>
    <row r="76" spans="1:84" ht="12.65" customHeight="1" x14ac:dyDescent="0.35">
      <c r="A76" s="171" t="s">
        <v>248</v>
      </c>
      <c r="B76" s="175"/>
      <c r="C76" s="298">
        <f>'[1]210'!C76+'[1]215'!C76</f>
        <v>85985.776013000024</v>
      </c>
      <c r="D76" s="298">
        <f>'[1]210'!D76+'[1]215'!D76</f>
        <v>0</v>
      </c>
      <c r="E76" s="298">
        <f>'[1]210'!E76+'[1]215'!E76</f>
        <v>300867.65681999945</v>
      </c>
      <c r="F76" s="298">
        <f>'[1]210'!F76+'[1]215'!F76</f>
        <v>0</v>
      </c>
      <c r="G76" s="298">
        <f>'[1]210'!G76+'[1]215'!G76</f>
        <v>0</v>
      </c>
      <c r="H76" s="298">
        <f>'[1]210'!H76+'[1]215'!H76</f>
        <v>14173.486652999998</v>
      </c>
      <c r="I76" s="298">
        <f>'[1]210'!I76+'[1]215'!I76</f>
        <v>0</v>
      </c>
      <c r="J76" s="298">
        <f>'[1]210'!J76+'[1]215'!J76</f>
        <v>4672.2905860000001</v>
      </c>
      <c r="K76" s="298">
        <f>'[1]210'!K76+'[1]215'!K76</f>
        <v>0</v>
      </c>
      <c r="L76" s="298">
        <f>'[1]210'!L76+'[1]215'!L76</f>
        <v>0</v>
      </c>
      <c r="M76" s="298">
        <f>'[1]210'!M76+'[1]215'!M76</f>
        <v>0</v>
      </c>
      <c r="N76" s="298">
        <f>'[1]210'!N76+'[1]215'!N76</f>
        <v>0</v>
      </c>
      <c r="O76" s="298">
        <f>'[1]210'!O76+'[1]215'!O76</f>
        <v>35578.383605000025</v>
      </c>
      <c r="P76" s="298">
        <f>'[1]210'!P76+'[1]215'!P76</f>
        <v>141333.0498119999</v>
      </c>
      <c r="Q76" s="298">
        <f>'[1]210'!Q76+'[1]215'!Q76</f>
        <v>40653.674992</v>
      </c>
      <c r="R76" s="298">
        <f>'[1]210'!R76+'[1]215'!R76</f>
        <v>4541.6167149999992</v>
      </c>
      <c r="S76" s="298">
        <f>'[1]210'!S76+'[1]215'!S76</f>
        <v>23615.158303999997</v>
      </c>
      <c r="T76" s="298">
        <f>'[1]210'!T76+'[1]215'!T76</f>
        <v>1480.3605969999999</v>
      </c>
      <c r="U76" s="298">
        <f>'[1]210'!U76+'[1]215'!U76</f>
        <v>20844.958324999992</v>
      </c>
      <c r="V76" s="298">
        <f>'[1]210'!V76+'[1]215'!V76</f>
        <v>5507.8929520000002</v>
      </c>
      <c r="W76" s="298">
        <f>'[1]210'!W76+'[1]215'!W76</f>
        <v>0</v>
      </c>
      <c r="X76" s="298">
        <f>'[1]210'!X76+'[1]215'!X76</f>
        <v>0</v>
      </c>
      <c r="Y76" s="298">
        <f>'[1]210'!Y76+'[1]215'!Y76</f>
        <v>77008.997650000063</v>
      </c>
      <c r="Z76" s="298">
        <f>'[1]210'!Z76+'[1]215'!Z76</f>
        <v>145558.96102400005</v>
      </c>
      <c r="AA76" s="298">
        <f>'[1]210'!AA76+'[1]215'!AA76</f>
        <v>4248.0848770000002</v>
      </c>
      <c r="AB76" s="298">
        <f>'[1]210'!AB76+'[1]215'!AB76</f>
        <v>22926.698597999992</v>
      </c>
      <c r="AC76" s="298">
        <f>'[1]210'!AC76+'[1]215'!AC76</f>
        <v>4293.8314970000001</v>
      </c>
      <c r="AD76" s="298">
        <f>'[1]210'!AD76+'[1]215'!AD76</f>
        <v>3668.771221</v>
      </c>
      <c r="AE76" s="298">
        <f>'[1]210'!AE76+'[1]215'!AE76</f>
        <v>15782.798903999999</v>
      </c>
      <c r="AF76" s="298">
        <f>'[1]210'!AF76+'[1]215'!AF76</f>
        <v>0</v>
      </c>
      <c r="AG76" s="298">
        <f>'[1]210'!AG76+'[1]215'!AG76</f>
        <v>33365.323618999988</v>
      </c>
      <c r="AH76" s="298">
        <f>'[1]210'!AH76+'[1]215'!AH76</f>
        <v>0</v>
      </c>
      <c r="AI76" s="298">
        <f>'[1]210'!AI76+'[1]215'!AI76</f>
        <v>0</v>
      </c>
      <c r="AJ76" s="298">
        <f>'[1]210'!AJ76+'[1]215'!AJ76</f>
        <v>18225.883631000012</v>
      </c>
      <c r="AK76" s="298">
        <f>'[1]210'!AK76+'[1]215'!AK76</f>
        <v>0</v>
      </c>
      <c r="AL76" s="298">
        <f>'[1]210'!AL76+'[1]215'!AL76</f>
        <v>0</v>
      </c>
      <c r="AM76" s="298">
        <f>'[1]210'!AM76+'[1]215'!AM76</f>
        <v>0</v>
      </c>
      <c r="AN76" s="298">
        <f>'[1]210'!AN76+'[1]215'!AN76</f>
        <v>0</v>
      </c>
      <c r="AO76" s="298">
        <f>'[1]210'!AO76+'[1]215'!AO76</f>
        <v>0</v>
      </c>
      <c r="AP76" s="298">
        <f>'[1]210'!AP76+'[1]215'!AP76</f>
        <v>0</v>
      </c>
      <c r="AQ76" s="298">
        <f>'[1]210'!AQ76+'[1]215'!AQ76</f>
        <v>0</v>
      </c>
      <c r="AR76" s="298">
        <f>'[1]210'!AR76+'[1]215'!AR76</f>
        <v>0</v>
      </c>
      <c r="AS76" s="298">
        <f>'[1]210'!AS76+'[1]215'!AS76</f>
        <v>0</v>
      </c>
      <c r="AT76" s="298">
        <f>'[1]210'!AT76+'[1]215'!AT76</f>
        <v>19972.866305000014</v>
      </c>
      <c r="AU76" s="298">
        <f>'[1]210'!AU76+'[1]215'!AU76</f>
        <v>0</v>
      </c>
      <c r="AV76" s="298">
        <f>'[1]210'!AV76+'[1]215'!AV76</f>
        <v>20002.789977</v>
      </c>
      <c r="AW76" s="185"/>
      <c r="AX76" s="185"/>
      <c r="AY76" s="298">
        <f>'[1]210'!AY76+'[1]215'!AY76</f>
        <v>27339.578941000003</v>
      </c>
      <c r="AZ76" s="298">
        <f>'[1]210'!AZ76+'[1]215'!AZ76</f>
        <v>10025.183228</v>
      </c>
      <c r="BA76" s="298">
        <f>'[1]210'!BA76+'[1]215'!BA76</f>
        <v>2132.3306499999999</v>
      </c>
      <c r="BB76" s="298">
        <f>'[1]210'!BB76+'[1]215'!BB76</f>
        <v>250.47619500000002</v>
      </c>
      <c r="BC76" s="298">
        <f>'[1]210'!BC76+'[1]215'!BC76</f>
        <v>274.80263300000001</v>
      </c>
      <c r="BD76" s="298">
        <f>'[1]210'!BD76+'[1]215'!BD76</f>
        <v>36257.263433</v>
      </c>
      <c r="BE76" s="298">
        <f>'[1]210'!BE76+'[1]215'!BE76</f>
        <v>1037021.7147939974</v>
      </c>
      <c r="BF76" s="298">
        <f>'[1]210'!BF76+'[1]215'!BF76</f>
        <v>23249.400626000002</v>
      </c>
      <c r="BG76" s="298">
        <f>'[1]210'!BG76+'[1]215'!BG76</f>
        <v>0</v>
      </c>
      <c r="BH76" s="298">
        <f>'[1]210'!BH76+'[1]215'!BH76</f>
        <v>0</v>
      </c>
      <c r="BI76" s="298">
        <f>'[1]210'!BI76+'[1]215'!BI76</f>
        <v>0</v>
      </c>
      <c r="BJ76" s="298">
        <f>'[1]210'!BJ76+'[1]215'!BJ76</f>
        <v>2563.6405380000006</v>
      </c>
      <c r="BK76" s="298">
        <f>'[1]210'!BK76+'[1]215'!BK76</f>
        <v>0</v>
      </c>
      <c r="BL76" s="298">
        <f>'[1]210'!BL76+'[1]215'!BL76</f>
        <v>5160.1110060000001</v>
      </c>
      <c r="BM76" s="298">
        <f>'[1]210'!BM76+'[1]215'!BM76</f>
        <v>0</v>
      </c>
      <c r="BN76" s="298">
        <f>'[1]210'!BN76+'[1]215'!BN76</f>
        <v>12432.747069999998</v>
      </c>
      <c r="BO76" s="298">
        <f>'[1]210'!BO76+'[1]215'!BO76</f>
        <v>0</v>
      </c>
      <c r="BP76" s="298">
        <f>'[1]210'!BP76+'[1]215'!BP76</f>
        <v>0</v>
      </c>
      <c r="BQ76" s="298">
        <f>'[1]210'!BQ76+'[1]215'!BQ76</f>
        <v>0</v>
      </c>
      <c r="BR76" s="298">
        <f>'[1]210'!BR76+'[1]215'!BR76</f>
        <v>0</v>
      </c>
      <c r="BS76" s="298">
        <f>'[1]210'!BS76+'[1]215'!BS76</f>
        <v>4283.6057799999999</v>
      </c>
      <c r="BT76" s="298">
        <f>'[1]210'!BT76+'[1]215'!BT76</f>
        <v>0</v>
      </c>
      <c r="BU76" s="298">
        <f>'[1]210'!BU76+'[1]215'!BU76</f>
        <v>0</v>
      </c>
      <c r="BV76" s="298">
        <f>'[1]210'!BV76+'[1]215'!BV76</f>
        <v>0</v>
      </c>
      <c r="BW76" s="298">
        <f>'[1]210'!BW76+'[1]215'!BW76</f>
        <v>65376.547312999959</v>
      </c>
      <c r="BX76" s="298">
        <f>'[1]210'!BX76+'[1]215'!BX76</f>
        <v>0</v>
      </c>
      <c r="BY76" s="298">
        <f>'[1]210'!BY76+'[1]215'!BY76</f>
        <v>189.01426599999999</v>
      </c>
      <c r="BZ76" s="298">
        <f>'[1]210'!BZ76+'[1]215'!BZ76</f>
        <v>0</v>
      </c>
      <c r="CA76" s="298">
        <f>'[1]210'!CA76+'[1]215'!CA76</f>
        <v>16492.78643</v>
      </c>
      <c r="CB76" s="298">
        <f>'[1]210'!CB76+'[1]215'!CB76</f>
        <v>0</v>
      </c>
      <c r="CC76" s="298">
        <f>'[1]210'!CC76+'[1]215'!CC76</f>
        <v>912784.87623700011</v>
      </c>
      <c r="CD76" s="249" t="s">
        <v>221</v>
      </c>
      <c r="CE76" s="195">
        <f t="shared" si="8"/>
        <v>3200143.391816997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298">
        <f>'[1]210'!C77+'[1]215'!C77</f>
        <v>0</v>
      </c>
      <c r="D77" s="298">
        <f>'[1]210'!D77+'[1]215'!D77</f>
        <v>0</v>
      </c>
      <c r="E77" s="298">
        <f>'[1]210'!E77+'[1]215'!E77</f>
        <v>706940.94428976811</v>
      </c>
      <c r="F77" s="298">
        <f>'[1]210'!F77+'[1]215'!F77</f>
        <v>0</v>
      </c>
      <c r="G77" s="298">
        <f>'[1]210'!G77+'[1]215'!G77</f>
        <v>0</v>
      </c>
      <c r="H77" s="298">
        <f>'[1]210'!H77+'[1]215'!H77</f>
        <v>87785.667670053066</v>
      </c>
      <c r="I77" s="298">
        <f>'[1]210'!I77+'[1]215'!I77</f>
        <v>0</v>
      </c>
      <c r="J77" s="298">
        <f>'[1]210'!J77+'[1]215'!J77</f>
        <v>0</v>
      </c>
      <c r="K77" s="298">
        <f>'[1]210'!K77+'[1]215'!K77</f>
        <v>0</v>
      </c>
      <c r="L77" s="298">
        <f>'[1]210'!L77+'[1]215'!L77</f>
        <v>0</v>
      </c>
      <c r="M77" s="298">
        <f>'[1]210'!M77+'[1]215'!M77</f>
        <v>0</v>
      </c>
      <c r="N77" s="298">
        <f>'[1]210'!N77+'[1]215'!N77</f>
        <v>0</v>
      </c>
      <c r="O77" s="298">
        <f>'[1]210'!O77+'[1]215'!O77</f>
        <v>0</v>
      </c>
      <c r="P77" s="298">
        <f>'[1]210'!P77+'[1]215'!P77</f>
        <v>0</v>
      </c>
      <c r="Q77" s="298">
        <f>'[1]210'!Q77+'[1]215'!Q77</f>
        <v>0</v>
      </c>
      <c r="R77" s="298">
        <f>'[1]210'!R77+'[1]215'!R77</f>
        <v>0</v>
      </c>
      <c r="S77" s="298">
        <f>'[1]210'!S77+'[1]215'!S77</f>
        <v>0</v>
      </c>
      <c r="T77" s="298">
        <f>'[1]210'!T77+'[1]215'!T77</f>
        <v>0</v>
      </c>
      <c r="U77" s="298">
        <f>'[1]210'!U77+'[1]215'!U77</f>
        <v>0</v>
      </c>
      <c r="V77" s="298">
        <f>'[1]210'!V77+'[1]215'!V77</f>
        <v>0</v>
      </c>
      <c r="W77" s="298">
        <f>'[1]210'!W77+'[1]215'!W77</f>
        <v>0</v>
      </c>
      <c r="X77" s="298">
        <f>'[1]210'!X77+'[1]215'!X77</f>
        <v>0</v>
      </c>
      <c r="Y77" s="298">
        <f>'[1]210'!Y77+'[1]215'!Y77</f>
        <v>0</v>
      </c>
      <c r="Z77" s="298">
        <f>'[1]210'!Z77+'[1]215'!Z77</f>
        <v>0</v>
      </c>
      <c r="AA77" s="298">
        <f>'[1]210'!AA77+'[1]215'!AA77</f>
        <v>0</v>
      </c>
      <c r="AB77" s="298">
        <f>'[1]210'!AB77+'[1]215'!AB77</f>
        <v>0</v>
      </c>
      <c r="AC77" s="298">
        <f>'[1]210'!AC77+'[1]215'!AC77</f>
        <v>0</v>
      </c>
      <c r="AD77" s="298">
        <f>'[1]210'!AD77+'[1]215'!AD77</f>
        <v>0</v>
      </c>
      <c r="AE77" s="298">
        <f>'[1]210'!AE77+'[1]215'!AE77</f>
        <v>0</v>
      </c>
      <c r="AF77" s="298">
        <f>'[1]210'!AF77+'[1]215'!AF77</f>
        <v>0</v>
      </c>
      <c r="AG77" s="298">
        <f>'[1]210'!AG77+'[1]215'!AG77</f>
        <v>0</v>
      </c>
      <c r="AH77" s="298">
        <f>'[1]210'!AH77+'[1]215'!AH77</f>
        <v>0</v>
      </c>
      <c r="AI77" s="298">
        <f>'[1]210'!AI77+'[1]215'!AI77</f>
        <v>0</v>
      </c>
      <c r="AJ77" s="298">
        <f>'[1]210'!AJ77+'[1]215'!AJ77</f>
        <v>0</v>
      </c>
      <c r="AK77" s="298">
        <f>'[1]210'!AK77+'[1]215'!AK77</f>
        <v>0</v>
      </c>
      <c r="AL77" s="298">
        <f>'[1]210'!AL77+'[1]215'!AL77</f>
        <v>0</v>
      </c>
      <c r="AM77" s="298">
        <f>'[1]210'!AM77+'[1]215'!AM77</f>
        <v>0</v>
      </c>
      <c r="AN77" s="298">
        <f>'[1]210'!AN77+'[1]215'!AN77</f>
        <v>0</v>
      </c>
      <c r="AO77" s="298">
        <f>'[1]210'!AO77+'[1]215'!AO77</f>
        <v>0</v>
      </c>
      <c r="AP77" s="298">
        <f>'[1]210'!AP77+'[1]215'!AP77</f>
        <v>0</v>
      </c>
      <c r="AQ77" s="298">
        <f>'[1]210'!AQ77+'[1]215'!AQ77</f>
        <v>0</v>
      </c>
      <c r="AR77" s="298">
        <f>'[1]210'!AR77+'[1]215'!AR77</f>
        <v>0</v>
      </c>
      <c r="AS77" s="298">
        <f>'[1]210'!AS77+'[1]215'!AS77</f>
        <v>0</v>
      </c>
      <c r="AT77" s="298">
        <f>'[1]210'!AT77+'[1]215'!AT77</f>
        <v>0</v>
      </c>
      <c r="AU77" s="298">
        <f>'[1]210'!AU77+'[1]215'!AU77</f>
        <v>0</v>
      </c>
      <c r="AV77" s="298">
        <f>'[1]210'!AV77+'[1]215'!AV77</f>
        <v>0</v>
      </c>
      <c r="AW77" s="184"/>
      <c r="AX77" s="249" t="s">
        <v>221</v>
      </c>
      <c r="AY77" s="249" t="s">
        <v>221</v>
      </c>
      <c r="AZ77" s="184"/>
      <c r="BA77" s="298">
        <f>'[1]210'!BA77+'[1]215'!BA77</f>
        <v>0</v>
      </c>
      <c r="BB77" s="298">
        <f>'[1]210'!BB77+'[1]215'!BB77</f>
        <v>0</v>
      </c>
      <c r="BC77" s="298">
        <f>'[1]210'!BC77+'[1]215'!BC77</f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298">
        <f>'[1]210'!BS77+'[1]215'!BS77</f>
        <v>0</v>
      </c>
      <c r="BT77" s="298">
        <f>'[1]210'!BT77+'[1]215'!BT77</f>
        <v>0</v>
      </c>
      <c r="BU77" s="298">
        <f>'[1]210'!BU77+'[1]215'!BU77</f>
        <v>0</v>
      </c>
      <c r="BV77" s="298">
        <f>'[1]210'!BV77+'[1]215'!BV77</f>
        <v>0</v>
      </c>
      <c r="BW77" s="298">
        <f>'[1]210'!BW77+'[1]215'!BW77</f>
        <v>0</v>
      </c>
      <c r="BX77" s="298">
        <f>'[1]210'!BX77+'[1]215'!BX77</f>
        <v>0</v>
      </c>
      <c r="BY77" s="298">
        <f>'[1]210'!BY77+'[1]215'!BY77</f>
        <v>0</v>
      </c>
      <c r="BZ77" s="298">
        <f>'[1]210'!BZ77+'[1]215'!BZ77</f>
        <v>0</v>
      </c>
      <c r="CA77" s="298">
        <f>'[1]210'!CA77+'[1]215'!CA77</f>
        <v>0</v>
      </c>
      <c r="CB77" s="298">
        <f>'[1]210'!CB77+'[1]215'!CB77</f>
        <v>0</v>
      </c>
      <c r="CC77" s="249" t="s">
        <v>221</v>
      </c>
      <c r="CD77" s="249" t="s">
        <v>221</v>
      </c>
      <c r="CE77" s="195">
        <f>SUM(C77:CD77)</f>
        <v>794726.6119598212</v>
      </c>
      <c r="CF77" s="195">
        <f>AY59-CE77</f>
        <v>84003.388040178805</v>
      </c>
    </row>
    <row r="78" spans="1:84" ht="12.65" customHeight="1" x14ac:dyDescent="0.35">
      <c r="A78" s="171" t="s">
        <v>250</v>
      </c>
      <c r="B78" s="175"/>
      <c r="C78" s="298">
        <f>'[1]210'!C78+'[1]215'!C78</f>
        <v>386563.88750033587</v>
      </c>
      <c r="D78" s="298">
        <f>'[1]210'!D78+'[1]215'!D78</f>
        <v>0</v>
      </c>
      <c r="E78" s="298">
        <f>'[1]210'!E78+'[1]215'!E78</f>
        <v>1387160.1283817443</v>
      </c>
      <c r="F78" s="298">
        <f>'[1]210'!F78+'[1]215'!F78</f>
        <v>0</v>
      </c>
      <c r="G78" s="298">
        <f>'[1]210'!G78+'[1]215'!G78</f>
        <v>0</v>
      </c>
      <c r="H78" s="298">
        <f>'[1]210'!H78+'[1]215'!H78</f>
        <v>80815.516735380777</v>
      </c>
      <c r="I78" s="298">
        <f>'[1]210'!I78+'[1]215'!I78</f>
        <v>0</v>
      </c>
      <c r="J78" s="298">
        <f>'[1]210'!J78+'[1]215'!J78</f>
        <v>26640.83914493422</v>
      </c>
      <c r="K78" s="298">
        <f>'[1]210'!K78+'[1]215'!K78</f>
        <v>0</v>
      </c>
      <c r="L78" s="298">
        <f>'[1]210'!L78+'[1]215'!L78</f>
        <v>0</v>
      </c>
      <c r="M78" s="298">
        <f>'[1]210'!M78+'[1]215'!M78</f>
        <v>0</v>
      </c>
      <c r="N78" s="298">
        <f>'[1]210'!N78+'[1]215'!N78</f>
        <v>0</v>
      </c>
      <c r="O78" s="298">
        <f>'[1]210'!O78+'[1]215'!O78</f>
        <v>159948.76030714298</v>
      </c>
      <c r="P78" s="298">
        <f>'[1]210'!P78+'[1]215'!P78</f>
        <v>660742.72431907314</v>
      </c>
      <c r="Q78" s="298">
        <f>'[1]210'!Q78+'[1]215'!Q78</f>
        <v>184481.24878148164</v>
      </c>
      <c r="R78" s="298">
        <f>'[1]210'!R78+'[1]215'!R78</f>
        <v>20417.621312407242</v>
      </c>
      <c r="S78" s="298">
        <f>'[1]210'!S78+'[1]215'!S78</f>
        <v>106166.01746491091</v>
      </c>
      <c r="T78" s="298">
        <f>'[1]210'!T78+'[1]215'!T78</f>
        <v>6887.2316781254949</v>
      </c>
      <c r="U78" s="298">
        <f>'[1]210'!U78+'[1]215'!U78</f>
        <v>97668.69957654312</v>
      </c>
      <c r="V78" s="298">
        <f>'[1]210'!V78+'[1]215'!V78</f>
        <v>28506.126240305828</v>
      </c>
      <c r="W78" s="298">
        <f>'[1]210'!W78+'[1]215'!W78</f>
        <v>0</v>
      </c>
      <c r="X78" s="298">
        <f>'[1]210'!X78+'[1]215'!X78</f>
        <v>0</v>
      </c>
      <c r="Y78" s="298">
        <f>'[1]210'!Y78+'[1]215'!Y78</f>
        <v>371955.60383968573</v>
      </c>
      <c r="Z78" s="298">
        <f>'[1]210'!Z78+'[1]215'!Z78</f>
        <v>664070.46340779727</v>
      </c>
      <c r="AA78" s="298">
        <f>'[1]210'!AA78+'[1]215'!AA78</f>
        <v>19097.998304233854</v>
      </c>
      <c r="AB78" s="298">
        <f>'[1]210'!AB78+'[1]215'!AB78</f>
        <v>109061.12875600265</v>
      </c>
      <c r="AC78" s="298">
        <f>'[1]210'!AC78+'[1]215'!AC78</f>
        <v>19303.660125143939</v>
      </c>
      <c r="AD78" s="298">
        <f>'[1]210'!AD78+'[1]215'!AD78</f>
        <v>16493.593839575242</v>
      </c>
      <c r="AE78" s="298">
        <f>'[1]210'!AE78+'[1]215'!AE78</f>
        <v>78247.779889624333</v>
      </c>
      <c r="AF78" s="298">
        <f>'[1]210'!AF78+'[1]215'!AF78</f>
        <v>0</v>
      </c>
      <c r="AG78" s="298">
        <f>'[1]210'!AG78+'[1]215'!AG78</f>
        <v>167880.71300005284</v>
      </c>
      <c r="AH78" s="298">
        <f>'[1]210'!AH78+'[1]215'!AH78</f>
        <v>0</v>
      </c>
      <c r="AI78" s="298">
        <f>'[1]210'!AI78+'[1]215'!AI78</f>
        <v>0</v>
      </c>
      <c r="AJ78" s="298">
        <f>'[1]210'!AJ78+'[1]215'!AJ78</f>
        <v>102867.14678132237</v>
      </c>
      <c r="AK78" s="298">
        <f>'[1]210'!AK78+'[1]215'!AK78</f>
        <v>0</v>
      </c>
      <c r="AL78" s="298">
        <f>'[1]210'!AL78+'[1]215'!AL78</f>
        <v>0</v>
      </c>
      <c r="AM78" s="298">
        <f>'[1]210'!AM78+'[1]215'!AM78</f>
        <v>0</v>
      </c>
      <c r="AN78" s="298">
        <f>'[1]210'!AN78+'[1]215'!AN78</f>
        <v>0</v>
      </c>
      <c r="AO78" s="298">
        <f>'[1]210'!AO78+'[1]215'!AO78</f>
        <v>0</v>
      </c>
      <c r="AP78" s="298">
        <f>'[1]210'!AP78+'[1]215'!AP78</f>
        <v>0</v>
      </c>
      <c r="AQ78" s="298">
        <f>'[1]210'!AQ78+'[1]215'!AQ78</f>
        <v>0</v>
      </c>
      <c r="AR78" s="298">
        <f>'[1]210'!AR78+'[1]215'!AR78</f>
        <v>0</v>
      </c>
      <c r="AS78" s="298">
        <f>'[1]210'!AS78+'[1]215'!AS78</f>
        <v>0</v>
      </c>
      <c r="AT78" s="298">
        <f>'[1]210'!AT78+'[1]215'!AT78</f>
        <v>89791.46553515995</v>
      </c>
      <c r="AU78" s="298">
        <f>'[1]210'!AU78+'[1]215'!AU78</f>
        <v>0</v>
      </c>
      <c r="AV78" s="298">
        <f>'[1]210'!AV78+'[1]215'!AV78</f>
        <v>90088.156567328377</v>
      </c>
      <c r="AW78" s="184"/>
      <c r="AX78" s="249" t="s">
        <v>221</v>
      </c>
      <c r="AY78" s="249" t="s">
        <v>221</v>
      </c>
      <c r="AZ78" s="249" t="s">
        <v>221</v>
      </c>
      <c r="BA78" s="298">
        <f>'[1]210'!BA78+'[1]215'!BA78</f>
        <v>9877.3504645017201</v>
      </c>
      <c r="BB78" s="298">
        <f>'[1]210'!BB78+'[1]215'!BB78</f>
        <v>1284.1980548547731</v>
      </c>
      <c r="BC78" s="298">
        <f>'[1]210'!BC78+'[1]215'!BC78</f>
        <v>1235.4226365503473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298">
        <f>'[1]210'!BS78+'[1]215'!BS78</f>
        <v>20339.474458983892</v>
      </c>
      <c r="BT78" s="298">
        <f>'[1]210'!BT78+'[1]215'!BT78</f>
        <v>0</v>
      </c>
      <c r="BU78" s="298">
        <f>'[1]210'!BU78+'[1]215'!BU78</f>
        <v>0</v>
      </c>
      <c r="BV78" s="298">
        <f>'[1]210'!BV78+'[1]215'!BV78</f>
        <v>0</v>
      </c>
      <c r="BW78" s="298">
        <f>'[1]210'!BW78+'[1]215'!BW78</f>
        <v>297224.41671481013</v>
      </c>
      <c r="BX78" s="298">
        <f>'[1]210'!BX78+'[1]215'!BX78</f>
        <v>0</v>
      </c>
      <c r="BY78" s="298">
        <f>'[1]210'!BY78+'[1]215'!BY78</f>
        <v>1077.7366184569346</v>
      </c>
      <c r="BZ78" s="298">
        <f>'[1]210'!BZ78+'[1]215'!BZ78</f>
        <v>0</v>
      </c>
      <c r="CA78" s="298">
        <f>'[1]210'!CA78+'[1]215'!CA78</f>
        <v>74388.957769698784</v>
      </c>
      <c r="CB78" s="298">
        <f>'[1]210'!CB78+'[1]215'!CB78</f>
        <v>0</v>
      </c>
      <c r="CC78" s="249" t="s">
        <v>221</v>
      </c>
      <c r="CD78" s="249" t="s">
        <v>221</v>
      </c>
      <c r="CE78" s="195">
        <f t="shared" si="8"/>
        <v>5280284.0682061687</v>
      </c>
      <c r="CF78" s="195"/>
    </row>
    <row r="79" spans="1:84" ht="12.65" customHeight="1" x14ac:dyDescent="0.35">
      <c r="A79" s="171" t="s">
        <v>251</v>
      </c>
      <c r="B79" s="175"/>
      <c r="C79" s="298">
        <f>'[1]210'!C79+'[1]215'!C79</f>
        <v>15921.87988058042</v>
      </c>
      <c r="D79" s="298">
        <f>'[1]210'!D79+'[1]215'!D79</f>
        <v>0</v>
      </c>
      <c r="E79" s="298">
        <f>'[1]210'!E79+'[1]215'!E79</f>
        <v>25679.63973300645</v>
      </c>
      <c r="F79" s="298">
        <f>'[1]210'!F79+'[1]215'!F79</f>
        <v>0</v>
      </c>
      <c r="G79" s="298">
        <f>'[1]210'!G79+'[1]215'!G79</f>
        <v>0</v>
      </c>
      <c r="H79" s="298">
        <f>'[1]210'!H79+'[1]215'!H79</f>
        <v>2720.1803864131316</v>
      </c>
      <c r="I79" s="298">
        <f>'[1]210'!I79+'[1]215'!I79</f>
        <v>0</v>
      </c>
      <c r="J79" s="298">
        <f>'[1]210'!J79+'[1]215'!J79</f>
        <v>0</v>
      </c>
      <c r="K79" s="298">
        <f>'[1]210'!K79+'[1]215'!K79</f>
        <v>0</v>
      </c>
      <c r="L79" s="298">
        <f>'[1]210'!L79+'[1]215'!L79</f>
        <v>0</v>
      </c>
      <c r="M79" s="298">
        <f>'[1]210'!M79+'[1]215'!M79</f>
        <v>0</v>
      </c>
      <c r="N79" s="298">
        <f>'[1]210'!N79+'[1]215'!N79</f>
        <v>0</v>
      </c>
      <c r="O79" s="298">
        <f>'[1]210'!O79+'[1]215'!O79</f>
        <v>0</v>
      </c>
      <c r="P79" s="298">
        <f>'[1]210'!P79+'[1]215'!P79</f>
        <v>0</v>
      </c>
      <c r="Q79" s="298">
        <f>'[1]210'!Q79+'[1]215'!Q79</f>
        <v>0</v>
      </c>
      <c r="R79" s="298">
        <f>'[1]210'!R79+'[1]215'!R79</f>
        <v>0</v>
      </c>
      <c r="S79" s="298">
        <f>'[1]210'!S79+'[1]215'!S79</f>
        <v>0</v>
      </c>
      <c r="T79" s="298">
        <f>'[1]210'!T79+'[1]215'!T79</f>
        <v>0</v>
      </c>
      <c r="U79" s="298">
        <f>'[1]210'!U79+'[1]215'!U79</f>
        <v>0</v>
      </c>
      <c r="V79" s="298">
        <f>'[1]210'!V79+'[1]215'!V79</f>
        <v>0</v>
      </c>
      <c r="W79" s="298">
        <f>'[1]210'!W79+'[1]215'!W79</f>
        <v>0</v>
      </c>
      <c r="X79" s="298">
        <f>'[1]210'!X79+'[1]215'!X79</f>
        <v>0</v>
      </c>
      <c r="Y79" s="298">
        <f>'[1]210'!Y79+'[1]215'!Y79</f>
        <v>0</v>
      </c>
      <c r="Z79" s="298">
        <f>'[1]210'!Z79+'[1]215'!Z79</f>
        <v>0</v>
      </c>
      <c r="AA79" s="298">
        <f>'[1]210'!AA79+'[1]215'!AA79</f>
        <v>0</v>
      </c>
      <c r="AB79" s="298">
        <f>'[1]210'!AB79+'[1]215'!AB79</f>
        <v>0</v>
      </c>
      <c r="AC79" s="298">
        <f>'[1]210'!AC79+'[1]215'!AC79</f>
        <v>0</v>
      </c>
      <c r="AD79" s="298">
        <f>'[1]210'!AD79+'[1]215'!AD79</f>
        <v>0</v>
      </c>
      <c r="AE79" s="298">
        <f>'[1]210'!AE79+'[1]215'!AE79</f>
        <v>0</v>
      </c>
      <c r="AF79" s="298">
        <f>'[1]210'!AF79+'[1]215'!AF79</f>
        <v>0</v>
      </c>
      <c r="AG79" s="298">
        <f>'[1]210'!AG79+'[1]215'!AG79</f>
        <v>0</v>
      </c>
      <c r="AH79" s="298">
        <f>'[1]210'!AH79+'[1]215'!AH79</f>
        <v>0</v>
      </c>
      <c r="AI79" s="298">
        <f>'[1]210'!AI79+'[1]215'!AI79</f>
        <v>0</v>
      </c>
      <c r="AJ79" s="298">
        <f>'[1]210'!AJ79+'[1]215'!AJ79</f>
        <v>0</v>
      </c>
      <c r="AK79" s="298">
        <f>'[1]210'!AK79+'[1]215'!AK79</f>
        <v>0</v>
      </c>
      <c r="AL79" s="298">
        <f>'[1]210'!AL79+'[1]215'!AL79</f>
        <v>0</v>
      </c>
      <c r="AM79" s="298">
        <f>'[1]210'!AM79+'[1]215'!AM79</f>
        <v>0</v>
      </c>
      <c r="AN79" s="298">
        <f>'[1]210'!AN79+'[1]215'!AN79</f>
        <v>0</v>
      </c>
      <c r="AO79" s="298">
        <f>'[1]210'!AO79+'[1]215'!AO79</f>
        <v>0</v>
      </c>
      <c r="AP79" s="298">
        <f>'[1]210'!AP79+'[1]215'!AP79</f>
        <v>0</v>
      </c>
      <c r="AQ79" s="298">
        <f>'[1]210'!AQ79+'[1]215'!AQ79</f>
        <v>0</v>
      </c>
      <c r="AR79" s="298">
        <f>'[1]210'!AR79+'[1]215'!AR79</f>
        <v>0</v>
      </c>
      <c r="AS79" s="298">
        <f>'[1]210'!AS79+'[1]215'!AS79</f>
        <v>0</v>
      </c>
      <c r="AT79" s="298">
        <f>'[1]210'!AT79+'[1]215'!AT79</f>
        <v>0</v>
      </c>
      <c r="AU79" s="298">
        <f>'[1]210'!AU79+'[1]215'!AU79</f>
        <v>0</v>
      </c>
      <c r="AV79" s="298">
        <f>'[1]210'!AV79+'[1]215'!AV79</f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98">
        <f>'[1]210'!BS79+'[1]215'!BS79</f>
        <v>0</v>
      </c>
      <c r="BT79" s="298">
        <f>'[1]210'!BT79+'[1]215'!BT79</f>
        <v>0</v>
      </c>
      <c r="BU79" s="298">
        <f>'[1]210'!BU79+'[1]215'!BU79</f>
        <v>0</v>
      </c>
      <c r="BV79" s="298">
        <f>'[1]210'!BV79+'[1]215'!BV79</f>
        <v>0</v>
      </c>
      <c r="BW79" s="298">
        <f>'[1]210'!BW79+'[1]215'!BW79</f>
        <v>0</v>
      </c>
      <c r="BX79" s="298">
        <f>'[1]210'!BX79+'[1]215'!BX79</f>
        <v>0</v>
      </c>
      <c r="BY79" s="298">
        <f>'[1]210'!BY79+'[1]215'!BY79</f>
        <v>0</v>
      </c>
      <c r="BZ79" s="298">
        <f>'[1]210'!BZ79+'[1]215'!BZ79</f>
        <v>0</v>
      </c>
      <c r="CA79" s="298">
        <f>'[1]210'!CA79+'[1]215'!CA79</f>
        <v>0</v>
      </c>
      <c r="CB79" s="298">
        <f>'[1]210'!CB79+'[1]215'!CB79</f>
        <v>0</v>
      </c>
      <c r="CC79" s="249" t="s">
        <v>221</v>
      </c>
      <c r="CD79" s="249" t="s">
        <v>221</v>
      </c>
      <c r="CE79" s="195">
        <f t="shared" si="8"/>
        <v>44321.7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298">
        <f>'[1]210'!C80+'[1]215'!C80</f>
        <v>181.6</v>
      </c>
      <c r="D80" s="298">
        <f>'[1]210'!D80+'[1]215'!D80</f>
        <v>0</v>
      </c>
      <c r="E80" s="298">
        <f>'[1]210'!E80+'[1]215'!E80</f>
        <v>470.2000000000001</v>
      </c>
      <c r="F80" s="298">
        <f>'[1]210'!F80+'[1]215'!F80</f>
        <v>0</v>
      </c>
      <c r="G80" s="298">
        <f>'[1]210'!G80+'[1]215'!G80</f>
        <v>0</v>
      </c>
      <c r="H80" s="298">
        <f>'[1]210'!H80+'[1]215'!H80</f>
        <v>27.51</v>
      </c>
      <c r="I80" s="298">
        <f>'[1]210'!I80+'[1]215'!I80</f>
        <v>0</v>
      </c>
      <c r="J80" s="298">
        <f>'[1]210'!J80+'[1]215'!J80</f>
        <v>0.02</v>
      </c>
      <c r="K80" s="298">
        <f>'[1]210'!K80+'[1]215'!K80</f>
        <v>0</v>
      </c>
      <c r="L80" s="298">
        <f>'[1]210'!L80+'[1]215'!L80</f>
        <v>0</v>
      </c>
      <c r="M80" s="298">
        <f>'[1]210'!M80+'[1]215'!M80</f>
        <v>0</v>
      </c>
      <c r="N80" s="298">
        <f>'[1]210'!N80+'[1]215'!N80</f>
        <v>0</v>
      </c>
      <c r="O80" s="298">
        <f>'[1]210'!O80+'[1]215'!O80</f>
        <v>66.540000000000006</v>
      </c>
      <c r="P80" s="298">
        <f>'[1]210'!P80+'[1]215'!P80</f>
        <v>134.74</v>
      </c>
      <c r="Q80" s="298">
        <f>'[1]210'!Q80+'[1]215'!Q80</f>
        <v>57.04</v>
      </c>
      <c r="R80" s="298">
        <f>'[1]210'!R80+'[1]215'!R80</f>
        <v>0.01</v>
      </c>
      <c r="S80" s="298">
        <f>'[1]210'!S80+'[1]215'!S80</f>
        <v>0</v>
      </c>
      <c r="T80" s="298">
        <f>'[1]210'!T80+'[1]215'!T80</f>
        <v>6.7200000000000006</v>
      </c>
      <c r="U80" s="298">
        <f>'[1]210'!U80+'[1]215'!U80</f>
        <v>0.01</v>
      </c>
      <c r="V80" s="298">
        <f>'[1]210'!V80+'[1]215'!V80</f>
        <v>0.84</v>
      </c>
      <c r="W80" s="298">
        <f>'[1]210'!W80+'[1]215'!W80</f>
        <v>0</v>
      </c>
      <c r="X80" s="298">
        <f>'[1]210'!X80+'[1]215'!X80</f>
        <v>0.06</v>
      </c>
      <c r="Y80" s="298">
        <f>'[1]210'!Y80+'[1]215'!Y80</f>
        <v>4.54</v>
      </c>
      <c r="Z80" s="298">
        <f>'[1]210'!Z80+'[1]215'!Z80</f>
        <v>84.660000000000011</v>
      </c>
      <c r="AA80" s="298">
        <f>'[1]210'!AA80+'[1]215'!AA80</f>
        <v>0</v>
      </c>
      <c r="AB80" s="298">
        <f>'[1]210'!AB80+'[1]215'!AB80</f>
        <v>0.01</v>
      </c>
      <c r="AC80" s="298">
        <f>'[1]210'!AC80+'[1]215'!AC80</f>
        <v>0</v>
      </c>
      <c r="AD80" s="298">
        <f>'[1]210'!AD80+'[1]215'!AD80</f>
        <v>13.590000000000002</v>
      </c>
      <c r="AE80" s="298">
        <f>'[1]210'!AE80+'[1]215'!AE80</f>
        <v>0</v>
      </c>
      <c r="AF80" s="298">
        <f>'[1]210'!AF80+'[1]215'!AF80</f>
        <v>0</v>
      </c>
      <c r="AG80" s="298">
        <f>'[1]210'!AG80+'[1]215'!AG80</f>
        <v>54.03</v>
      </c>
      <c r="AH80" s="298">
        <f>'[1]210'!AH80+'[1]215'!AH80</f>
        <v>0</v>
      </c>
      <c r="AI80" s="298">
        <f>'[1]210'!AI80+'[1]215'!AI80</f>
        <v>0</v>
      </c>
      <c r="AJ80" s="298">
        <f>'[1]210'!AJ80+'[1]215'!AJ80</f>
        <v>29.16</v>
      </c>
      <c r="AK80" s="298">
        <f>'[1]210'!AK80+'[1]215'!AK80</f>
        <v>0</v>
      </c>
      <c r="AL80" s="298">
        <f>'[1]210'!AL80+'[1]215'!AL80</f>
        <v>0</v>
      </c>
      <c r="AM80" s="298">
        <f>'[1]210'!AM80+'[1]215'!AM80</f>
        <v>0</v>
      </c>
      <c r="AN80" s="298">
        <f>'[1]210'!AN80+'[1]215'!AN80</f>
        <v>0</v>
      </c>
      <c r="AO80" s="298">
        <f>'[1]210'!AO80+'[1]215'!AO80</f>
        <v>0</v>
      </c>
      <c r="AP80" s="298">
        <f>'[1]210'!AP80+'[1]215'!AP80</f>
        <v>0</v>
      </c>
      <c r="AQ80" s="298">
        <f>'[1]210'!AQ80+'[1]215'!AQ80</f>
        <v>0</v>
      </c>
      <c r="AR80" s="298">
        <f>'[1]210'!AR80+'[1]215'!AR80</f>
        <v>0</v>
      </c>
      <c r="AS80" s="298">
        <f>'[1]210'!AS80+'[1]215'!AS80</f>
        <v>0</v>
      </c>
      <c r="AT80" s="298">
        <f>'[1]210'!AT80+'[1]215'!AT80</f>
        <v>2.08</v>
      </c>
      <c r="AU80" s="298">
        <f>'[1]210'!AU80+'[1]215'!AU80</f>
        <v>0</v>
      </c>
      <c r="AV80" s="298">
        <f>'[1]210'!AV80+'[1]215'!AV80</f>
        <v>10.66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1144.02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0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30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>
        <v>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26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98">
        <f>'[1]210'!C111+'[1]215'!C111</f>
        <v>25434</v>
      </c>
      <c r="D111" s="298">
        <f>'[1]210'!D111+'[1]215'!D111-7</f>
        <v>156127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98">
        <f>'[1]210'!C112+'[1]215'!C112</f>
        <v>0</v>
      </c>
      <c r="D112" s="298">
        <f>'[1]210'!D112+'[1]215'!D112</f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298">
        <f>'[1]210'!C113+'[1]215'!C113</f>
        <v>0</v>
      </c>
      <c r="D113" s="298">
        <f>'[1]210'!D113+'[1]215'!D113</f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298">
        <f>'[1]210'!C114+'[1]215'!C114</f>
        <v>7290</v>
      </c>
      <c r="D114" s="298">
        <f>'[1]210'!D114+'[1]215'!D114</f>
        <v>11053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351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5" customHeight="1" x14ac:dyDescent="0.35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98">
        <f>'[1]210'!B138+'[1]215'!B138</f>
        <v>7661</v>
      </c>
      <c r="C138" s="298">
        <f>'[1]210'!C138+'[1]215'!C138</f>
        <v>5823</v>
      </c>
      <c r="D138" s="298">
        <f>'[1]210'!D138+'[1]215'!D138</f>
        <v>11963</v>
      </c>
      <c r="E138" s="175">
        <f>SUM(B138:D138)</f>
        <v>25447</v>
      </c>
    </row>
    <row r="139" spans="1:6" ht="12.65" customHeight="1" x14ac:dyDescent="0.35">
      <c r="A139" s="173" t="s">
        <v>215</v>
      </c>
      <c r="B139" s="298">
        <f>'[1]210'!B139+'[1]215'!B139</f>
        <v>57149</v>
      </c>
      <c r="C139" s="298">
        <f>'[1]210'!C139+'[1]215'!C139</f>
        <v>44911</v>
      </c>
      <c r="D139" s="298">
        <f>'[1]210'!D139+'[1]215'!D139</f>
        <v>54067.020000000019</v>
      </c>
      <c r="E139" s="175">
        <f>SUM(B139:D139)</f>
        <v>156127.02000000002</v>
      </c>
    </row>
    <row r="140" spans="1:6" ht="12.65" customHeight="1" x14ac:dyDescent="0.35">
      <c r="A140" s="173" t="s">
        <v>298</v>
      </c>
      <c r="B140" s="298">
        <f>'[1]210'!B140+'[1]215'!B140</f>
        <v>166784.27421967895</v>
      </c>
      <c r="C140" s="298">
        <f>'[1]210'!C140+'[1]215'!C140</f>
        <v>53062.830340263026</v>
      </c>
      <c r="D140" s="298">
        <f>'[1]210'!D140+'[1]215'!D140</f>
        <v>203182.89544005803</v>
      </c>
      <c r="E140" s="175">
        <f>SUM(B140:D140)</f>
        <v>423030</v>
      </c>
    </row>
    <row r="141" spans="1:6" ht="12.65" customHeight="1" x14ac:dyDescent="0.35">
      <c r="A141" s="173" t="s">
        <v>245</v>
      </c>
      <c r="B141" s="298">
        <f>'[1]210'!B141+'[1]215'!B141</f>
        <v>779048752.48000014</v>
      </c>
      <c r="C141" s="298">
        <f>'[1]210'!C141+'[1]215'!C141</f>
        <v>511378817.56999993</v>
      </c>
      <c r="D141" s="298">
        <f>'[1]210'!D141+'[1]215'!D141</f>
        <v>876650534.13000011</v>
      </c>
      <c r="E141" s="175">
        <f>SUM(B141:D141)</f>
        <v>2167078104.1800003</v>
      </c>
      <c r="F141" s="199"/>
    </row>
    <row r="142" spans="1:6" ht="12.65" customHeight="1" x14ac:dyDescent="0.35">
      <c r="A142" s="173" t="s">
        <v>246</v>
      </c>
      <c r="B142" s="298">
        <f>'[1]210'!B142+'[1]215'!B142</f>
        <v>945746591.33999991</v>
      </c>
      <c r="C142" s="298">
        <f>'[1]210'!C142+'[1]215'!C142</f>
        <v>291531539.50999993</v>
      </c>
      <c r="D142" s="298">
        <f>'[1]210'!D142+'[1]215'!D142</f>
        <v>1140880383.6499999</v>
      </c>
      <c r="E142" s="175">
        <f>SUM(B142:D142)</f>
        <v>2378158514.5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298">
        <f>'[1]210'!C165+'[1]215'!C165</f>
        <v>27658015.119999997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98">
        <f>'[1]210'!C166+'[1]215'!C166</f>
        <v>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98">
        <f>'[1]210'!C167+'[1]215'!C167</f>
        <v>7733.1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98">
        <f>'[1]210'!C168+'[1]215'!C168</f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298">
        <f>'[1]210'!C169+'[1]215'!C169</f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98">
        <f>'[1]210'!C170+'[1]215'!C170</f>
        <v>27865075.109999999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98">
        <f>'[1]210'!C171+'[1]215'!C171</f>
        <v>1730834.8899999994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298">
        <f>'[1]210'!C172+'[1]215'!C172</f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57261658.219999999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298">
        <f>'[1]210'!C175+'[1]215'!C175</f>
        <v>30164181.43999999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98">
        <f>'[1]210'!C176+'[1]215'!C176</f>
        <v>4972258.2699999996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35136439.709999993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298">
        <f>'[1]210'!C183+'[1]215'!C183</f>
        <v>1231056.1300000001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98">
        <f>'[1]210'!C184+'[1]215'!C184</f>
        <v>35916533.850000001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298">
        <f>'[1]210'!C185+'[1]215'!C185</f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37147589.980000004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298">
        <f>'[1]210'!C188+'[1]215'!C188</f>
        <v>-1431045.3699999999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98">
        <f>'[1]210'!C189+'[1]215'!C189</f>
        <v>20709683.020000007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19278637.650000006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98">
        <f>'[1]210'!B195+'[1]215'!B195</f>
        <v>130990502.32000001</v>
      </c>
      <c r="C195" s="298">
        <f>'[1]210'!C195+'[1]215'!C195</f>
        <v>0</v>
      </c>
      <c r="D195" s="298">
        <f>'[1]210'!D195+'[1]215'!D195</f>
        <v>0</v>
      </c>
      <c r="E195" s="175">
        <f t="shared" ref="E195:E203" si="10">SUM(B195:C195)-D195</f>
        <v>130990502.32000001</v>
      </c>
    </row>
    <row r="196" spans="1:8" ht="12.65" customHeight="1" x14ac:dyDescent="0.35">
      <c r="A196" s="173" t="s">
        <v>333</v>
      </c>
      <c r="B196" s="298">
        <f>'[1]210'!B196+'[1]215'!B196</f>
        <v>1105315.6700000002</v>
      </c>
      <c r="C196" s="298">
        <f>'[1]210'!C196+'[1]215'!C196</f>
        <v>0</v>
      </c>
      <c r="D196" s="298">
        <f>'[1]210'!D196+'[1]215'!D196</f>
        <v>0</v>
      </c>
      <c r="E196" s="175">
        <f t="shared" si="10"/>
        <v>1105315.6700000002</v>
      </c>
    </row>
    <row r="197" spans="1:8" ht="12.65" customHeight="1" x14ac:dyDescent="0.35">
      <c r="A197" s="173" t="s">
        <v>334</v>
      </c>
      <c r="B197" s="298">
        <f>'[1]210'!B197+'[1]215'!B197</f>
        <v>271350142.12</v>
      </c>
      <c r="C197" s="298">
        <f>'[1]210'!C197+'[1]215'!C197</f>
        <v>25182363.789999999</v>
      </c>
      <c r="D197" s="298">
        <f>'[1]210'!D197+'[1]215'!D197</f>
        <v>0</v>
      </c>
      <c r="E197" s="175">
        <f t="shared" si="10"/>
        <v>296532505.91000003</v>
      </c>
    </row>
    <row r="198" spans="1:8" ht="12.65" customHeight="1" x14ac:dyDescent="0.35">
      <c r="A198" s="173" t="s">
        <v>335</v>
      </c>
      <c r="B198" s="298">
        <f>'[1]210'!B198+'[1]215'!B198</f>
        <v>0</v>
      </c>
      <c r="C198" s="298">
        <f>'[1]210'!C198+'[1]215'!C198</f>
        <v>0</v>
      </c>
      <c r="D198" s="298">
        <f>'[1]210'!D198+'[1]215'!D198</f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298">
        <f>'[1]210'!B199+'[1]215'!B199</f>
        <v>24712476.030000001</v>
      </c>
      <c r="C199" s="298">
        <f>'[1]210'!C199+'[1]215'!C199</f>
        <v>60237.78</v>
      </c>
      <c r="D199" s="298">
        <f>'[1]210'!D199+'[1]215'!D199</f>
        <v>0</v>
      </c>
      <c r="E199" s="175">
        <f t="shared" si="10"/>
        <v>24772713.810000002</v>
      </c>
    </row>
    <row r="200" spans="1:8" ht="12.65" customHeight="1" x14ac:dyDescent="0.35">
      <c r="A200" s="173" t="s">
        <v>337</v>
      </c>
      <c r="B200" s="298">
        <f>'[1]210'!B200+'[1]215'!B200</f>
        <v>222169174.78</v>
      </c>
      <c r="C200" s="298">
        <f>'[1]210'!C200+'[1]215'!C200</f>
        <v>8146603.8699999992</v>
      </c>
      <c r="D200" s="298">
        <f>'[1]210'!D200+'[1]215'!D200</f>
        <v>678334.2300000001</v>
      </c>
      <c r="E200" s="175">
        <f t="shared" si="10"/>
        <v>229637444.42000002</v>
      </c>
    </row>
    <row r="201" spans="1:8" ht="12.65" customHeight="1" x14ac:dyDescent="0.35">
      <c r="A201" s="173" t="s">
        <v>338</v>
      </c>
      <c r="B201" s="298">
        <f>'[1]210'!B201+'[1]215'!B201</f>
        <v>0</v>
      </c>
      <c r="C201" s="298">
        <f>'[1]210'!C201+'[1]215'!C201</f>
        <v>0</v>
      </c>
      <c r="D201" s="298">
        <f>'[1]210'!D201+'[1]215'!D201</f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298">
        <f>'[1]210'!B202+'[1]215'!B202</f>
        <v>20131628.699999999</v>
      </c>
      <c r="C202" s="298">
        <f>'[1]210'!C202+'[1]215'!C202</f>
        <v>0</v>
      </c>
      <c r="D202" s="298">
        <f>'[1]210'!D202+'[1]215'!D202</f>
        <v>0</v>
      </c>
      <c r="E202" s="175">
        <f t="shared" si="10"/>
        <v>20131628.699999999</v>
      </c>
    </row>
    <row r="203" spans="1:8" ht="12.65" customHeight="1" x14ac:dyDescent="0.35">
      <c r="A203" s="173" t="s">
        <v>340</v>
      </c>
      <c r="B203" s="298">
        <f>'[1]210'!B203+'[1]215'!B203</f>
        <v>151407396.92999998</v>
      </c>
      <c r="C203" s="298">
        <f>'[1]210'!C203+'[1]215'!C203</f>
        <v>-42440495.209999993</v>
      </c>
      <c r="D203" s="298">
        <f>'[1]210'!D203+'[1]215'!D203</f>
        <v>-46031641.639999978</v>
      </c>
      <c r="E203" s="175">
        <f t="shared" si="10"/>
        <v>154998543.35999995</v>
      </c>
    </row>
    <row r="204" spans="1:8" ht="12.65" customHeight="1" x14ac:dyDescent="0.35">
      <c r="A204" s="173" t="s">
        <v>203</v>
      </c>
      <c r="B204" s="175">
        <f>SUM(B195:B203)</f>
        <v>821866636.54999995</v>
      </c>
      <c r="C204" s="191">
        <f>SUM(C195:C203)</f>
        <v>-9051289.7699999958</v>
      </c>
      <c r="D204" s="175">
        <f>SUM(D195:D203)</f>
        <v>-45353307.409999982</v>
      </c>
      <c r="E204" s="175">
        <f>SUM(E195:E203)</f>
        <v>858168654.19000006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298">
        <f>'[1]210'!B209+'[1]215'!B209</f>
        <v>15237124.02</v>
      </c>
      <c r="C209" s="298">
        <f>'[1]210'!C209+'[1]215'!C209</f>
        <v>631714.45000000019</v>
      </c>
      <c r="D209" s="298">
        <f>'[1]210'!D209+'[1]215'!D209</f>
        <v>0</v>
      </c>
      <c r="E209" s="175">
        <f t="shared" ref="E209:E216" si="11">SUM(B209:C209)-D209</f>
        <v>15868838.469999999</v>
      </c>
      <c r="H209" s="259"/>
    </row>
    <row r="210" spans="1:8" ht="12.65" customHeight="1" x14ac:dyDescent="0.35">
      <c r="A210" s="173" t="s">
        <v>334</v>
      </c>
      <c r="B210" s="298">
        <f>'[1]210'!B210+'[1]215'!B210</f>
        <v>106811183.18000001</v>
      </c>
      <c r="C210" s="298">
        <f>'[1]210'!C210+'[1]215'!C210</f>
        <v>15251483.449999999</v>
      </c>
      <c r="D210" s="298">
        <f>'[1]210'!D210+'[1]215'!D210</f>
        <v>0</v>
      </c>
      <c r="E210" s="175">
        <f t="shared" si="11"/>
        <v>122062666.63000001</v>
      </c>
      <c r="H210" s="259"/>
    </row>
    <row r="211" spans="1:8" ht="12.65" customHeight="1" x14ac:dyDescent="0.35">
      <c r="A211" s="173" t="s">
        <v>335</v>
      </c>
      <c r="B211" s="298">
        <f>'[1]210'!B211+'[1]215'!B211</f>
        <v>0</v>
      </c>
      <c r="C211" s="298">
        <f>'[1]210'!C211+'[1]215'!C211</f>
        <v>0</v>
      </c>
      <c r="D211" s="298">
        <f>'[1]210'!D211+'[1]215'!D211</f>
        <v>0</v>
      </c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298">
        <f>'[1]210'!B212+'[1]215'!B212</f>
        <v>6674083.9500000002</v>
      </c>
      <c r="C212" s="298">
        <f>'[1]210'!C212+'[1]215'!C212</f>
        <v>2557768.62</v>
      </c>
      <c r="D212" s="298">
        <f>'[1]210'!D212+'[1]215'!D212</f>
        <v>0</v>
      </c>
      <c r="E212" s="175">
        <f t="shared" si="11"/>
        <v>9231852.5700000003</v>
      </c>
      <c r="H212" s="259"/>
    </row>
    <row r="213" spans="1:8" ht="12.65" customHeight="1" x14ac:dyDescent="0.35">
      <c r="A213" s="173" t="s">
        <v>337</v>
      </c>
      <c r="B213" s="298">
        <f>'[1]210'!B213+'[1]215'!B213-7912610.38000077</f>
        <v>171628286.18999919</v>
      </c>
      <c r="C213" s="298">
        <f>'[1]210'!C213+'[1]215'!C213+7912610.38000077</f>
        <v>20930094.860000774</v>
      </c>
      <c r="D213" s="298">
        <f>'[1]210'!D213+'[1]215'!D213</f>
        <v>1484797.9200000046</v>
      </c>
      <c r="E213" s="175">
        <f t="shared" si="11"/>
        <v>191073583.12999994</v>
      </c>
      <c r="H213" s="259"/>
    </row>
    <row r="214" spans="1:8" ht="12.65" customHeight="1" x14ac:dyDescent="0.35">
      <c r="A214" s="173" t="s">
        <v>338</v>
      </c>
      <c r="B214" s="298">
        <f>'[1]210'!B214+'[1]215'!B214</f>
        <v>0</v>
      </c>
      <c r="C214" s="298">
        <f>'[1]210'!C214+'[1]215'!C214</f>
        <v>0</v>
      </c>
      <c r="D214" s="298">
        <f>'[1]210'!D214+'[1]215'!D214</f>
        <v>0</v>
      </c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298">
        <f>'[1]210'!B215+'[1]215'!B215</f>
        <v>0</v>
      </c>
      <c r="C215" s="298">
        <f>'[1]210'!C215+'[1]215'!C215</f>
        <v>0</v>
      </c>
      <c r="D215" s="298">
        <f>'[1]210'!D215+'[1]215'!D215</f>
        <v>0</v>
      </c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298">
        <f>'[1]210'!B216+'[1]215'!B216</f>
        <v>0</v>
      </c>
      <c r="C216" s="298">
        <f>'[1]210'!C216+'[1]215'!C216</f>
        <v>0</v>
      </c>
      <c r="D216" s="298">
        <f>'[1]210'!D216+'[1]215'!D216</f>
        <v>0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300350677.3399992</v>
      </c>
      <c r="C217" s="191">
        <f>SUM(C208:C216)</f>
        <v>39371061.38000077</v>
      </c>
      <c r="D217" s="175">
        <f>SUM(D208:D216)</f>
        <v>1484797.9200000046</v>
      </c>
      <c r="E217" s="175">
        <f>SUM(E208:E216)</f>
        <v>338236940.79999995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39" t="s">
        <v>1254</v>
      </c>
      <c r="C220" s="339"/>
      <c r="D220" s="208"/>
      <c r="E220" s="208"/>
    </row>
    <row r="221" spans="1:8" ht="12.65" customHeight="1" x14ac:dyDescent="0.35">
      <c r="A221" s="270" t="s">
        <v>1254</v>
      </c>
      <c r="B221" s="208"/>
      <c r="C221" s="298">
        <f>'[1]210'!C221+'[1]215'!C221</f>
        <v>-4768060.4399999995</v>
      </c>
      <c r="D221" s="172">
        <f>C221</f>
        <v>-4768060.4399999995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298">
        <f>'[1]210'!C223+'[1]215'!C223</f>
        <v>1394777732.3599994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298">
        <f>'[1]210'!C224+'[1]215'!C224</f>
        <v>644422106.30999994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298">
        <f>'[1]210'!C225+'[1]215'!C225</f>
        <v>13035171.670000002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298">
        <f>'[1]210'!C226+'[1]215'!C226</f>
        <v>72131252.88000001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298">
        <f>'[1]210'!C227+'[1]215'!C227</f>
        <v>1065064632.8400002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298">
        <f>'[1]210'!C228+'[1]215'!C228</f>
        <v>54326075.729999959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3243756971.7899995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298">
        <f>'[1]210'!C231+'[1]215'!C231</f>
        <v>912.78000000000009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98">
        <f>'[1]210'!C233+'[1]215'!C233</f>
        <v>11409000.84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98">
        <f>'[1]210'!C234+'[1]215'!C234</f>
        <v>19145484.309999999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30554485.149999999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3269543396.4999995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298">
        <f>'[1]210'!C250+'[1]215'!C250</f>
        <v>-159207.12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298">
        <f>'[1]210'!C251+'[1]215'!C251</f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298">
        <f>'[1]210'!C252+'[1]215'!C252</f>
        <v>740958269.52999997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298">
        <f>'[1]210'!C253+'[1]215'!C253</f>
        <v>535510435.82000005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298">
        <f>'[1]210'!C254+'[1]215'!C254</f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298">
        <f>'[1]210'!C255+'[1]215'!C255</f>
        <v>16163310.459999999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298">
        <f>'[1]210'!C256+'[1]215'!C256</f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298">
        <f>'[1]210'!C257+'[1]215'!C257</f>
        <v>23866143.379999995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298">
        <f>'[1]210'!C258+'[1]215'!C258</f>
        <v>849801.72000000009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298">
        <f>'[1]210'!C259+'[1]215'!C259</f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246167882.14999992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298">
        <f>'[1]210'!C267+'[1]215'!C267</f>
        <v>130990502.32000001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298">
        <f>'[1]210'!C268+'[1]215'!C268</f>
        <v>1105315.6700000002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298">
        <f>'[1]210'!C269+'[1]215'!C269</f>
        <v>296532505.90999997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298">
        <f>'[1]210'!C270+'[1]215'!C270</f>
        <v>0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298">
        <f>'[1]210'!C271+'[1]215'!C271</f>
        <v>24772713.810000002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298">
        <f>'[1]210'!C272+'[1]215'!C272</f>
        <v>229637444.42000002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298">
        <f>'[1]210'!C273+'[1]215'!C273</f>
        <v>20131628.699999999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298">
        <f>'[1]210'!C274+'[1]215'!C274</f>
        <v>154998543.35999998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858168654.19000006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98">
        <f>'[1]210'!C276+'[1]215'!C276</f>
        <v>338236940.80000001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519931713.39000005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298">
        <f>'[1]210'!C279+'[1]215'!C279</f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298">
        <f>'[1]210'!C280+'[1]215'!C280</f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298">
        <f>'[1]210'!C281+'[1]215'!C281</f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298">
        <f>'[1]210'!C282+'[1]215'!C282</f>
        <v>92548020.840000004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92548020.840000004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298">
        <f>'[1]210'!C286+'[1]215'!C286</f>
        <v>3861486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298">
        <f>'[1]210'!C287+'[1]215'!C287</f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298">
        <f>'[1]210'!C288+'[1]215'!C288</f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298">
        <f>'[1]210'!C289+'[1]215'!C289</f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3861486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862509102.38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298">
        <f>'[1]210'!C304+'[1]215'!C304</f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98">
        <f>'[1]210'!C305+'[1]215'!C305</f>
        <v>36865119.969999991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98">
        <f>'[1]210'!C306+'[1]215'!C306</f>
        <v>41474073.789999999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98">
        <f>'[1]210'!C307+'[1]215'!C307</f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98">
        <f>'[1]210'!C308+'[1]215'!C308</f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298">
        <f>'[1]210'!C309+'[1]215'!C309</f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98">
        <f>'[1]210'!C310+'[1]215'!C310</f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98">
        <f>'[1]210'!C311+'[1]215'!C311</f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98">
        <f>'[1]210'!C312+'[1]215'!C312</f>
        <v>91177426.039999992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98">
        <f>'[1]210'!C313+'[1]215'!C313</f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169516619.79999998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298">
        <f>'[1]210'!C316+'[1]215'!C316</f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298">
        <f>'[1]210'!C317+'[1]215'!C317</f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298">
        <f>'[1]210'!C318+'[1]215'!C318</f>
        <v>1188173.1299999999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1188173.1299999999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298">
        <f>'[1]210'!C321+'[1]215'!C321</f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298">
        <f>'[1]210'!C322+'[1]215'!C322</f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298">
        <f>'[1]210'!C323+'[1]215'!C323</f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98">
        <f>'[1]210'!C324+'[1]215'!C324</f>
        <v>-907481.05999999994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298">
        <f>'[1]210'!C325+'[1]215'!C325</f>
        <v>10435720.59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298">
        <f>'[1]210'!C326+'[1]215'!C326</f>
        <v>449116781.5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298">
        <f>'[1]210'!C327+'[1]215'!C327</f>
        <v>4123173.47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462768194.5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462768194.5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98">
        <f>'[1]210'!C332+'[1]215'!C332</f>
        <v>229036114.95000038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862509102.38000035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862509102.38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298">
        <f>'[1]210'!C359+'[1]215'!C359</f>
        <v>2167078104.1799998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98">
        <f>'[1]210'!C360+'[1]215'!C360</f>
        <v>2378158514.499999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4545236618.6799984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298">
        <f>'[1]210'!C363+'[1]215'!C363</f>
        <v>-4768060.4399999995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298">
        <f>'[1]210'!C364+'[1]215'!C364</f>
        <v>3243756971.7900023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98">
        <f>'[1]210'!C365+'[1]215'!C365</f>
        <v>30554485.149999991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98">
        <f>'[1]210'!C366+'[1]215'!C366</f>
        <v>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3269543396.5000024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1275693222.179996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298">
        <f>'[1]210'!C370+'[1]215'!C370</f>
        <v>86864744.61999999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298">
        <f>'[1]210'!C371+'[1]215'!C371</f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86864744.61999999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1362557966.7999959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298">
        <f>'[1]210'!C378+'[1]215'!C378</f>
        <v>421198468.02999991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98">
        <f>'[1]210'!C379+'[1]215'!C379</f>
        <v>57261658.220000006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98">
        <f>'[1]210'!C380+'[1]215'!C380</f>
        <v>21734010.740000006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98">
        <f>'[1]210'!C381+'[1]215'!C381</f>
        <v>271573448.88999945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98">
        <f>'[1]210'!C382+'[1]215'!C382</f>
        <v>11211886.539999997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98">
        <f>'[1]210'!C383+'[1]215'!C383</f>
        <v>100973490.45999995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98">
        <f>'[1]210'!C384+'[1]215'!C384</f>
        <v>31458455.110000003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98">
        <f>'[1]210'!C385+'[1]215'!C385</f>
        <v>35136439.709999986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98">
        <f>'[1]210'!C386+'[1]215'!C386</f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98">
        <f>'[1]210'!C387+'[1]215'!C387</f>
        <v>37147589.979999997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98">
        <f>'[1]210'!C388+'[1]215'!C388</f>
        <v>19278637.650000006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98">
        <f>'[1]210'!C389+'[1]215'!C389</f>
        <v>438277132.03146732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1445251217.3614666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-82693250.561470747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-82693250.561470747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-82693250.561470747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Swedish Health Services, DBA Swedish Medical Center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25434</v>
      </c>
      <c r="C414" s="194">
        <f>E138</f>
        <v>25447</v>
      </c>
      <c r="D414" s="179"/>
    </row>
    <row r="415" spans="1:5" ht="12.65" customHeight="1" x14ac:dyDescent="0.35">
      <c r="A415" s="179" t="s">
        <v>464</v>
      </c>
      <c r="B415" s="179">
        <f>D111</f>
        <v>156127</v>
      </c>
      <c r="C415" s="179">
        <f>E139</f>
        <v>156127.02000000002</v>
      </c>
      <c r="D415" s="194">
        <f>SUM(C59:H59)+N59</f>
        <v>156127.01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7290</v>
      </c>
    </row>
    <row r="424" spans="1:7" ht="12.65" customHeight="1" x14ac:dyDescent="0.35">
      <c r="A424" s="179" t="s">
        <v>1243</v>
      </c>
      <c r="B424" s="179">
        <f>D114</f>
        <v>11053</v>
      </c>
      <c r="D424" s="179">
        <f>J59</f>
        <v>11053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421198468.02999991</v>
      </c>
      <c r="C427" s="179">
        <f t="shared" ref="C427:C434" si="13">CE61</f>
        <v>421198468.02999991</v>
      </c>
      <c r="D427" s="179"/>
    </row>
    <row r="428" spans="1:7" ht="12.65" customHeight="1" x14ac:dyDescent="0.35">
      <c r="A428" s="179" t="s">
        <v>3</v>
      </c>
      <c r="B428" s="179">
        <f t="shared" si="12"/>
        <v>57261658.220000006</v>
      </c>
      <c r="C428" s="179">
        <f t="shared" si="13"/>
        <v>57261659</v>
      </c>
      <c r="D428" s="179">
        <f>D173</f>
        <v>57261658.219999999</v>
      </c>
    </row>
    <row r="429" spans="1:7" ht="12.65" customHeight="1" x14ac:dyDescent="0.35">
      <c r="A429" s="179" t="s">
        <v>236</v>
      </c>
      <c r="B429" s="179">
        <f t="shared" si="12"/>
        <v>21734010.740000006</v>
      </c>
      <c r="C429" s="179">
        <f t="shared" si="13"/>
        <v>21734010.740000002</v>
      </c>
      <c r="D429" s="179"/>
    </row>
    <row r="430" spans="1:7" ht="12.65" customHeight="1" x14ac:dyDescent="0.35">
      <c r="A430" s="179" t="s">
        <v>237</v>
      </c>
      <c r="B430" s="179">
        <f t="shared" si="12"/>
        <v>271573448.88999945</v>
      </c>
      <c r="C430" s="179">
        <f t="shared" si="13"/>
        <v>271573448.89000005</v>
      </c>
      <c r="D430" s="179"/>
    </row>
    <row r="431" spans="1:7" ht="12.65" customHeight="1" x14ac:dyDescent="0.35">
      <c r="A431" s="179" t="s">
        <v>444</v>
      </c>
      <c r="B431" s="179">
        <f t="shared" si="12"/>
        <v>11211886.539999997</v>
      </c>
      <c r="C431" s="179">
        <f t="shared" si="13"/>
        <v>11211886.540000005</v>
      </c>
      <c r="D431" s="179"/>
    </row>
    <row r="432" spans="1:7" ht="12.65" customHeight="1" x14ac:dyDescent="0.35">
      <c r="A432" s="179" t="s">
        <v>445</v>
      </c>
      <c r="B432" s="179">
        <f t="shared" si="12"/>
        <v>100973490.45999995</v>
      </c>
      <c r="C432" s="179">
        <f t="shared" si="13"/>
        <v>100973490.45999996</v>
      </c>
      <c r="D432" s="179"/>
    </row>
    <row r="433" spans="1:7" ht="12.65" customHeight="1" x14ac:dyDescent="0.35">
      <c r="A433" s="179" t="s">
        <v>6</v>
      </c>
      <c r="B433" s="179">
        <f t="shared" si="12"/>
        <v>31458455.110000003</v>
      </c>
      <c r="C433" s="179">
        <f t="shared" si="13"/>
        <v>31458454</v>
      </c>
      <c r="D433" s="179">
        <f>C217</f>
        <v>39371061.38000077</v>
      </c>
    </row>
    <row r="434" spans="1:7" ht="12.65" customHeight="1" x14ac:dyDescent="0.35">
      <c r="A434" s="179" t="s">
        <v>474</v>
      </c>
      <c r="B434" s="179">
        <f t="shared" si="12"/>
        <v>35136439.709999986</v>
      </c>
      <c r="C434" s="179">
        <f t="shared" si="13"/>
        <v>35136439.709999986</v>
      </c>
      <c r="D434" s="179">
        <f>D177</f>
        <v>35136439.709999993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37147589.979999997</v>
      </c>
      <c r="C436" s="179"/>
      <c r="D436" s="179">
        <f>D186</f>
        <v>37147589.980000004</v>
      </c>
    </row>
    <row r="437" spans="1:7" ht="12.65" customHeight="1" x14ac:dyDescent="0.35">
      <c r="A437" s="194" t="s">
        <v>449</v>
      </c>
      <c r="B437" s="194">
        <f t="shared" si="12"/>
        <v>19278637.650000006</v>
      </c>
      <c r="C437" s="194"/>
      <c r="D437" s="194">
        <f>D190</f>
        <v>19278637.650000006</v>
      </c>
    </row>
    <row r="438" spans="1:7" ht="12.65" customHeight="1" x14ac:dyDescent="0.35">
      <c r="A438" s="194" t="s">
        <v>476</v>
      </c>
      <c r="B438" s="194">
        <f>C386+C387+C388</f>
        <v>56426227.630000003</v>
      </c>
      <c r="C438" s="194">
        <f>CD69</f>
        <v>56426227.630000003</v>
      </c>
      <c r="D438" s="194">
        <f>D181+D186+D190</f>
        <v>56426227.63000001</v>
      </c>
    </row>
    <row r="439" spans="1:7" ht="12.65" customHeight="1" x14ac:dyDescent="0.35">
      <c r="A439" s="179" t="s">
        <v>451</v>
      </c>
      <c r="B439" s="194">
        <f>C389</f>
        <v>438277132.03146732</v>
      </c>
      <c r="C439" s="194">
        <f>SUM(C69:CC69)</f>
        <v>438277132.03146738</v>
      </c>
      <c r="D439" s="179"/>
    </row>
    <row r="440" spans="1:7" ht="12.65" customHeight="1" x14ac:dyDescent="0.35">
      <c r="A440" s="179" t="s">
        <v>477</v>
      </c>
      <c r="B440" s="194">
        <f>B438+B439</f>
        <v>494703359.66146731</v>
      </c>
      <c r="C440" s="194">
        <f>CE69</f>
        <v>494703359.66146737</v>
      </c>
      <c r="D440" s="179"/>
    </row>
    <row r="441" spans="1:7" ht="12.65" customHeight="1" x14ac:dyDescent="0.35">
      <c r="A441" s="179" t="s">
        <v>478</v>
      </c>
      <c r="B441" s="179">
        <f>D390</f>
        <v>1445251217.3614666</v>
      </c>
      <c r="C441" s="179">
        <f>SUM(C427:C437)+C440</f>
        <v>1445251217.0314672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-4768060.4399999995</v>
      </c>
      <c r="C444" s="179">
        <f>C363</f>
        <v>-4768060.4399999995</v>
      </c>
      <c r="D444" s="179"/>
    </row>
    <row r="445" spans="1:7" ht="12.65" customHeight="1" x14ac:dyDescent="0.35">
      <c r="A445" s="179" t="s">
        <v>343</v>
      </c>
      <c r="B445" s="179">
        <f>D229</f>
        <v>3243756971.7899995</v>
      </c>
      <c r="C445" s="179">
        <f>C364</f>
        <v>3243756971.7900023</v>
      </c>
      <c r="D445" s="179"/>
    </row>
    <row r="446" spans="1:7" ht="12.65" customHeight="1" x14ac:dyDescent="0.35">
      <c r="A446" s="179" t="s">
        <v>351</v>
      </c>
      <c r="B446" s="179">
        <f>D236</f>
        <v>30554485.149999999</v>
      </c>
      <c r="C446" s="179">
        <f>C365</f>
        <v>30554485.149999991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3269543396.4999995</v>
      </c>
      <c r="C448" s="179">
        <f>D367</f>
        <v>3269543396.5000024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912.78000000000009</v>
      </c>
    </row>
    <row r="454" spans="1:7" ht="12.65" customHeight="1" x14ac:dyDescent="0.35">
      <c r="A454" s="179" t="s">
        <v>168</v>
      </c>
      <c r="B454" s="179">
        <f>C233</f>
        <v>11409000.84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19145484.309999999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86864744.61999999</v>
      </c>
      <c r="C458" s="194">
        <f>CE70</f>
        <v>86864744.620000005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2167078104.1799998</v>
      </c>
      <c r="C463" s="194">
        <f>CE73</f>
        <v>2167078104.1799998</v>
      </c>
      <c r="D463" s="194">
        <f>E141+E147+E153</f>
        <v>2167078104.1800003</v>
      </c>
    </row>
    <row r="464" spans="1:7" ht="12.65" customHeight="1" x14ac:dyDescent="0.35">
      <c r="A464" s="179" t="s">
        <v>246</v>
      </c>
      <c r="B464" s="194">
        <f>C360</f>
        <v>2378158514.499999</v>
      </c>
      <c r="C464" s="194">
        <f>CE74</f>
        <v>2378158514.4999995</v>
      </c>
      <c r="D464" s="194">
        <f>E142+E148+E154</f>
        <v>2378158514.5</v>
      </c>
    </row>
    <row r="465" spans="1:7" ht="12.65" customHeight="1" x14ac:dyDescent="0.35">
      <c r="A465" s="179" t="s">
        <v>247</v>
      </c>
      <c r="B465" s="194">
        <f>D361</f>
        <v>4545236618.6799984</v>
      </c>
      <c r="C465" s="194">
        <f>CE75</f>
        <v>4545236618.6799994</v>
      </c>
      <c r="D465" s="194">
        <f>D463+D464</f>
        <v>4545236618.6800003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5" customHeight="1" x14ac:dyDescent="0.35">
      <c r="A469" s="179" t="s">
        <v>333</v>
      </c>
      <c r="B469" s="179">
        <f t="shared" si="14"/>
        <v>1105315.6700000002</v>
      </c>
      <c r="C469" s="179">
        <f>E196</f>
        <v>1105315.6700000002</v>
      </c>
      <c r="D469" s="179"/>
    </row>
    <row r="470" spans="1:7" ht="12.65" customHeight="1" x14ac:dyDescent="0.35">
      <c r="A470" s="179" t="s">
        <v>334</v>
      </c>
      <c r="B470" s="179">
        <f t="shared" si="14"/>
        <v>296532505.90999997</v>
      </c>
      <c r="C470" s="179">
        <f>E197</f>
        <v>296532505.91000003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24772713.810000002</v>
      </c>
      <c r="C472" s="179">
        <f>E199</f>
        <v>24772713.810000002</v>
      </c>
      <c r="D472" s="179"/>
    </row>
    <row r="473" spans="1:7" ht="12.65" customHeight="1" x14ac:dyDescent="0.35">
      <c r="A473" s="179" t="s">
        <v>495</v>
      </c>
      <c r="B473" s="179">
        <f t="shared" si="14"/>
        <v>229637444.42000002</v>
      </c>
      <c r="C473" s="179">
        <f>SUM(E200:E201)</f>
        <v>229637444.42000002</v>
      </c>
      <c r="D473" s="179"/>
    </row>
    <row r="474" spans="1:7" ht="12.65" customHeight="1" x14ac:dyDescent="0.35">
      <c r="A474" s="179" t="s">
        <v>339</v>
      </c>
      <c r="B474" s="179">
        <f t="shared" si="14"/>
        <v>20131628.699999999</v>
      </c>
      <c r="C474" s="179">
        <f>E202</f>
        <v>20131628.699999999</v>
      </c>
      <c r="D474" s="179"/>
    </row>
    <row r="475" spans="1:7" ht="12.65" customHeight="1" x14ac:dyDescent="0.35">
      <c r="A475" s="179" t="s">
        <v>340</v>
      </c>
      <c r="B475" s="179">
        <f t="shared" si="14"/>
        <v>154998543.35999998</v>
      </c>
      <c r="C475" s="179">
        <f>E203</f>
        <v>154998543.35999995</v>
      </c>
      <c r="D475" s="179"/>
    </row>
    <row r="476" spans="1:7" ht="12.65" customHeight="1" x14ac:dyDescent="0.35">
      <c r="A476" s="179" t="s">
        <v>203</v>
      </c>
      <c r="B476" s="179">
        <f>D275</f>
        <v>858168654.19000006</v>
      </c>
      <c r="C476" s="179">
        <f>E204</f>
        <v>858168654.19000006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338236940.80000001</v>
      </c>
      <c r="C478" s="179">
        <f>E217</f>
        <v>338236940.79999995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862509102.38</v>
      </c>
    </row>
    <row r="482" spans="1:12" ht="12.65" customHeight="1" x14ac:dyDescent="0.35">
      <c r="A482" s="180" t="s">
        <v>499</v>
      </c>
      <c r="C482" s="180">
        <f>D339</f>
        <v>862509102.38000035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001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51674146.350000016</v>
      </c>
      <c r="C496" s="240">
        <f>C71</f>
        <v>51660407.780000001</v>
      </c>
      <c r="D496" s="240">
        <f>'Prior Year'!C59</f>
        <v>61858.05013169883</v>
      </c>
      <c r="E496" s="180">
        <f>C59</f>
        <v>56193</v>
      </c>
      <c r="F496" s="263">
        <f t="shared" ref="F496:G511" si="15">IF(B496=0,"",IF(D496=0,"",B496/D496))</f>
        <v>835.36655681812181</v>
      </c>
      <c r="G496" s="264">
        <f t="shared" si="15"/>
        <v>919.33884611962344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103513132.38999999</v>
      </c>
      <c r="C498" s="240">
        <f>E71</f>
        <v>105165648.26000002</v>
      </c>
      <c r="D498" s="240">
        <f>'Prior Year'!E59</f>
        <v>82083.381315988401</v>
      </c>
      <c r="E498" s="180">
        <f>E59</f>
        <v>90475.459071239951</v>
      </c>
      <c r="F498" s="263">
        <f t="shared" si="15"/>
        <v>1261.0729569182288</v>
      </c>
      <c r="G498" s="263">
        <f t="shared" si="15"/>
        <v>1162.3665614914767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54.420000000000016</v>
      </c>
      <c r="C500" s="240">
        <f>G71</f>
        <v>19.11999999999999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5571303.29</v>
      </c>
      <c r="C501" s="240">
        <f>H71</f>
        <v>5781500.8599999994</v>
      </c>
      <c r="D501" s="240">
        <f>'Prior Year'!H59</f>
        <v>10191.568552312761</v>
      </c>
      <c r="E501" s="180">
        <f>H59</f>
        <v>9458.5509287600562</v>
      </c>
      <c r="F501" s="263">
        <f t="shared" si="15"/>
        <v>546.65807931358222</v>
      </c>
      <c r="G501" s="263">
        <f t="shared" si="15"/>
        <v>611.24594068849717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91990.290000000008</v>
      </c>
      <c r="C503" s="240">
        <f>J71</f>
        <v>63337.39</v>
      </c>
      <c r="D503" s="240">
        <f>'Prior Year'!J59</f>
        <v>12098</v>
      </c>
      <c r="E503" s="180">
        <f>J59</f>
        <v>11053</v>
      </c>
      <c r="F503" s="263">
        <f t="shared" si="15"/>
        <v>7.6037601256406022</v>
      </c>
      <c r="G503" s="263">
        <f t="shared" si="15"/>
        <v>5.7303347507464037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26166121.899999999</v>
      </c>
      <c r="C508" s="240">
        <f>O71</f>
        <v>25539704.080000002</v>
      </c>
      <c r="D508" s="240">
        <f>'Prior Year'!O59</f>
        <v>7985</v>
      </c>
      <c r="E508" s="180">
        <f>O59</f>
        <v>7290</v>
      </c>
      <c r="F508" s="263">
        <f t="shared" si="15"/>
        <v>3276.9094427050718</v>
      </c>
      <c r="G508" s="263">
        <f t="shared" si="15"/>
        <v>3503.3887626886149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62289606.269999996</v>
      </c>
      <c r="C509" s="240">
        <f>P71</f>
        <v>60163002.169999979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14148773.959999999</v>
      </c>
      <c r="C510" s="240">
        <f>Q71</f>
        <v>15312236.950000003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6967428</v>
      </c>
      <c r="C511" s="240">
        <f>R71</f>
        <v>6927635.8499999996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51826109.019999996</v>
      </c>
      <c r="C512" s="240">
        <f>S71</f>
        <v>65648667.489999957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1775542.27</v>
      </c>
      <c r="C513" s="240">
        <f>T71</f>
        <v>1649133.07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35678776.869999997</v>
      </c>
      <c r="C514" s="240">
        <f>U71</f>
        <v>41943594.479999989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2893029.0199999991</v>
      </c>
      <c r="C515" s="240">
        <f>V71</f>
        <v>3516862.0000000005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1780652.17</v>
      </c>
      <c r="C516" s="240">
        <f>W71</f>
        <v>1838145.4700000002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3695003.9699999997</v>
      </c>
      <c r="C517" s="240">
        <f>X71</f>
        <v>3689046.5500000003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26448910.629999999</v>
      </c>
      <c r="C518" s="240">
        <f>Y71</f>
        <v>27622698.48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63796720.329999991</v>
      </c>
      <c r="C519" s="240">
        <f>Z71</f>
        <v>65904402.359999985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2074847.9200000002</v>
      </c>
      <c r="C520" s="240">
        <f>AA71</f>
        <v>2530562.4099999997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126487946.59999998</v>
      </c>
      <c r="C521" s="240">
        <f>AB71</f>
        <v>137383075.00000003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11462235.699999999</v>
      </c>
      <c r="C522" s="240">
        <f>AC71</f>
        <v>11409832.369999999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2832334.2099999995</v>
      </c>
      <c r="C523" s="240">
        <f>AD71</f>
        <v>2913736.55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7051021.0799999991</v>
      </c>
      <c r="C524" s="240">
        <f>AE71</f>
        <v>7405257.8699999982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22684068.550000001</v>
      </c>
      <c r="C526" s="240">
        <f>AG71</f>
        <v>24782787.639999993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14888089.34</v>
      </c>
      <c r="C529" s="240">
        <f>AJ71</f>
        <v>13585056.77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18208219.770000003</v>
      </c>
      <c r="C539" s="240">
        <f>AT71</f>
        <v>17813280.590000004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17182574.560000002</v>
      </c>
      <c r="C541" s="240">
        <f>AV71</f>
        <v>17377449.209999997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9428943.8800000008</v>
      </c>
      <c r="C544" s="240">
        <f>AY71</f>
        <v>10536912.960000003</v>
      </c>
      <c r="D544" s="240">
        <f>'Prior Year'!AY59</f>
        <v>625194.55000000005</v>
      </c>
      <c r="E544" s="180">
        <f>AY59</f>
        <v>878730</v>
      </c>
      <c r="F544" s="263">
        <f t="shared" ref="F544:G550" si="19">IF(B544=0,"",IF(D544=0,"",B544/D544))</f>
        <v>15.081615602695193</v>
      </c>
      <c r="G544" s="263">
        <f t="shared" si="19"/>
        <v>11.991070021508316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1624876.9599999995</v>
      </c>
      <c r="C545" s="240">
        <f>AZ71</f>
        <v>1182416.7599999998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873416.89999999991</v>
      </c>
      <c r="C546" s="240">
        <f>BA71</f>
        <v>617680.36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9023821.8200000003</v>
      </c>
      <c r="C547" s="240">
        <f>BB71</f>
        <v>6776811.5300000003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563047.01</v>
      </c>
      <c r="C548" s="240">
        <f>BC71</f>
        <v>535084.26000000013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1570078.52</v>
      </c>
      <c r="C549" s="240">
        <f>BD71</f>
        <v>-4715047.18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37671928.679999992</v>
      </c>
      <c r="C550" s="240">
        <f>BE71</f>
        <v>36271540.380000003</v>
      </c>
      <c r="D550" s="240">
        <f>'Prior Year'!BE59</f>
        <v>3200143.3918169965</v>
      </c>
      <c r="E550" s="180">
        <f>BE59</f>
        <v>3200143.3918169965</v>
      </c>
      <c r="F550" s="263">
        <f t="shared" si="19"/>
        <v>11.771950212084215</v>
      </c>
      <c r="G550" s="263">
        <f t="shared" si="19"/>
        <v>11.334348477242932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14539119.18</v>
      </c>
      <c r="C551" s="240">
        <f>BF71</f>
        <v>14768730.879999999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1300559.3200000003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25477.87</v>
      </c>
      <c r="C555" s="240">
        <f>BJ71</f>
        <v>25302.37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52267.39</v>
      </c>
      <c r="C557" s="240">
        <f>BL71</f>
        <v>51405.02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27733760.25</v>
      </c>
      <c r="C559" s="240">
        <f>BN71</f>
        <v>11232872.640000001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376959.39</v>
      </c>
      <c r="C564" s="240">
        <f>BS71</f>
        <v>150428.54999999999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54057903.18999999</v>
      </c>
      <c r="C568" s="240">
        <f>BW71</f>
        <v>64348684.780000001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2129710.54</v>
      </c>
      <c r="C570" s="240">
        <f>BY71</f>
        <v>2275083.1600000006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11264386.480000002</v>
      </c>
      <c r="C572" s="240">
        <f>CA71</f>
        <v>10796542.950000001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298617527.69922817</v>
      </c>
      <c r="C574" s="240">
        <f>CC71</f>
        <v>429478714.59146738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52221306.109999999</v>
      </c>
      <c r="C575" s="240">
        <f>CD71</f>
        <v>56426227.630000003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877890722.60649526</v>
      </c>
      <c r="F612" s="180">
        <f>CE64-(AX64+BD64+BE64+BG64+BJ64+BN64+BP64+BQ64+CB64+CC64+CD64)</f>
        <v>237732811.52000004</v>
      </c>
      <c r="G612" s="180">
        <f>CE77-(AX77+AY77+BD77+BE77+BG77+BJ77+BN77+BP77+BQ77+CB77+CC77+CD77)</f>
        <v>794726.6119598212</v>
      </c>
      <c r="H612" s="197">
        <f>CE60-(AX60+AY60+AZ60+BD60+BE60+BG60+BJ60+BN60+BO60+BP60+BQ60+BR60+CB60+CC60+CD60)</f>
        <v>3446.860000000001</v>
      </c>
      <c r="I612" s="180">
        <f>CE78-(AX78+AY78+AZ78+BD78+BE78+BF78+BG78+BJ78+BN78+BO78+BP78+BQ78+BR78+CB78+CC78+CD78)</f>
        <v>5280284.0682061687</v>
      </c>
      <c r="J612" s="180">
        <f>CE79-(AX79+AY79+AZ79+BA79+BD79+BE79+BF79+BG79+BJ79+BN79+BO79+BP79+BQ79+BR79+CB79+CC79+CD79)</f>
        <v>44321.7</v>
      </c>
      <c r="K612" s="180">
        <f>CE75-(AW75+AX75+AY75+AZ75+BA75+BB75+BC75+BD75+BE75+BF75+BG75+BH75+BI75+BJ75+BK75+BL75+BM75+BN75+BO75+BP75+BQ75+BR75+BS75+BT75+BU75+BV75+BW75+BX75+CB75+CC75+CD75)</f>
        <v>4545236618.6799994</v>
      </c>
      <c r="L612" s="197">
        <f>CE80-(AW80+AX80+AY80+AZ80+BA80+BB80+BC80+BD80+BE80+BF80+BG80+BH80+BI80+BJ80+BK80+BL80+BM80+BN80+BO80+BP80+BQ80+BR80+BS80+BT80+BU80+BV80+BW80+BX80+BY80+BZ80+CA80+CB80+CC80+CD80)</f>
        <v>1144.02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36271540.380000003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1">
        <f>CD69-CD70</f>
        <v>56426227.630000003</v>
      </c>
      <c r="D615" s="266">
        <f>SUM(C614:C615)</f>
        <v>92697768.010000005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25302.37</v>
      </c>
      <c r="D617" s="180">
        <f>(D615/D612)*BJ76</f>
        <v>109861.48323362619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11232872.640000001</v>
      </c>
      <c r="D619" s="180">
        <f>(D615/D612)*BN76</f>
        <v>532789.21655853442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429478714.59146738</v>
      </c>
      <c r="D620" s="180">
        <f>(D615/D612)*CC76</f>
        <v>39116209.503712691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480495749.80497223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-4715047.18</v>
      </c>
      <c r="D624" s="180">
        <f>(D615/D612)*BD76</f>
        <v>1553757.9000249435</v>
      </c>
      <c r="E624" s="180">
        <f>(E623/E612)*SUM(C624:D624)</f>
        <v>-1730267.8155911029</v>
      </c>
      <c r="F624" s="180">
        <f>SUM(C624:E624)</f>
        <v>-4891557.0955661591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10536912.960000003</v>
      </c>
      <c r="D625" s="180">
        <f>(D615/D612)*AY76</f>
        <v>1171602.1216392042</v>
      </c>
      <c r="E625" s="180">
        <f>(E623/E612)*SUM(C625:D625)</f>
        <v>6408419.166968233</v>
      </c>
      <c r="F625" s="180">
        <f>(F624/F612)*AY64</f>
        <v>-28226.333746262371</v>
      </c>
      <c r="G625" s="180">
        <f>SUM(C625:F625)</f>
        <v>18088707.91486118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1182416.7599999998</v>
      </c>
      <c r="D628" s="180">
        <f>(D615/D612)*AZ76</f>
        <v>429616.19727552938</v>
      </c>
      <c r="E628" s="180">
        <f>(E623/E612)*SUM(C628:D628)</f>
        <v>882313.66908250924</v>
      </c>
      <c r="F628" s="180">
        <f>(F624/F612)*AZ64</f>
        <v>-20569.15802832726</v>
      </c>
      <c r="G628" s="180">
        <f>(G625/G612)*AZ77</f>
        <v>0</v>
      </c>
      <c r="H628" s="180">
        <f>SUM(C626:G628)</f>
        <v>2473777.4683297109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14768730.879999999</v>
      </c>
      <c r="D629" s="180">
        <f>(D615/D612)*BF76</f>
        <v>996322.84604837873</v>
      </c>
      <c r="E629" s="180">
        <f>(E623/E612)*SUM(C629:D629)</f>
        <v>8628683.6342485361</v>
      </c>
      <c r="F629" s="180">
        <f>(F624/F612)*BF64</f>
        <v>-21861.217523722862</v>
      </c>
      <c r="G629" s="180">
        <f>(G625/G612)*BF77</f>
        <v>0</v>
      </c>
      <c r="H629" s="180">
        <f>(H628/H612)*BF60</f>
        <v>136167.35204394604</v>
      </c>
      <c r="I629" s="180">
        <f>SUM(C629:H629)</f>
        <v>24508043.494817134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617680.36</v>
      </c>
      <c r="D630" s="180">
        <f>(D615/D612)*BA76</f>
        <v>91378.258566732868</v>
      </c>
      <c r="E630" s="180">
        <f>(E623/E612)*SUM(C630:D630)</f>
        <v>388088.90880216641</v>
      </c>
      <c r="F630" s="180">
        <f>(F624/F612)*BA64</f>
        <v>-1732.696685613709</v>
      </c>
      <c r="G630" s="180">
        <f>(G625/G612)*BA77</f>
        <v>0</v>
      </c>
      <c r="H630" s="180">
        <f>(H628/H612)*BA60</f>
        <v>7636.223189519771</v>
      </c>
      <c r="I630" s="180">
        <f>(I629/I612)*BA78</f>
        <v>45844.983275643834</v>
      </c>
      <c r="J630" s="180">
        <f>SUM(C630:I630)</f>
        <v>1148896.0371484491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6776811.5300000003</v>
      </c>
      <c r="D632" s="180">
        <f>(D615/D612)*BB76</f>
        <v>10733.831787073645</v>
      </c>
      <c r="E632" s="180">
        <f>(E623/E612)*SUM(C632:D632)</f>
        <v>3715025.8158144611</v>
      </c>
      <c r="F632" s="180">
        <f>(F624/F612)*BB64</f>
        <v>-221.59193221773197</v>
      </c>
      <c r="G632" s="180">
        <f>(G625/G612)*BB77</f>
        <v>0</v>
      </c>
      <c r="H632" s="180">
        <f>(H628/H612)*BB60</f>
        <v>38669.145249184701</v>
      </c>
      <c r="I632" s="180">
        <f>(I629/I612)*BB78</f>
        <v>5960.5092032543789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535084.26000000013</v>
      </c>
      <c r="D633" s="180">
        <f>(D615/D612)*BC76</f>
        <v>11776.309669934633</v>
      </c>
      <c r="E633" s="180">
        <f>(E623/E612)*SUM(C633:D633)</f>
        <v>299313.08384507295</v>
      </c>
      <c r="F633" s="180">
        <f>(F624/F612)*BC64</f>
        <v>-0.1728372257074787</v>
      </c>
      <c r="G633" s="180">
        <f>(G625/G612)*BC77</f>
        <v>0</v>
      </c>
      <c r="H633" s="180">
        <f>(H628/H612)*BC60</f>
        <v>5784.5826040911043</v>
      </c>
      <c r="I633" s="180">
        <f>(I629/I612)*BC78</f>
        <v>5734.1217479883844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51405.02</v>
      </c>
      <c r="D637" s="180">
        <f>(D615/D612)*BL76</f>
        <v>221129.85044758988</v>
      </c>
      <c r="E637" s="180">
        <f>(E623/E612)*SUM(C637:D637)</f>
        <v>149166.45494887338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150428.54999999999</v>
      </c>
      <c r="D639" s="180">
        <f>(D615/D612)*BS76</f>
        <v>183568.35820129089</v>
      </c>
      <c r="E639" s="180">
        <f>(E623/E612)*SUM(C639:D639)</f>
        <v>182806.45951268007</v>
      </c>
      <c r="F639" s="180">
        <f>(F624/F612)*BS64</f>
        <v>-119.79965389591445</v>
      </c>
      <c r="G639" s="180">
        <f>(G625/G612)*BS77</f>
        <v>0</v>
      </c>
      <c r="H639" s="180">
        <f>(H628/H612)*BS60</f>
        <v>229.66084780510587</v>
      </c>
      <c r="I639" s="180">
        <f>(I629/I612)*BS78</f>
        <v>94404.149144923664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64348684.780000001</v>
      </c>
      <c r="D643" s="180">
        <f>(D615/D612)*BW76</f>
        <v>2801626.9637016924</v>
      </c>
      <c r="E643" s="180">
        <f>(E623/E612)*SUM(C643:D643)</f>
        <v>36753366.404340282</v>
      </c>
      <c r="F643" s="180">
        <f>(F624/F612)*BW64</f>
        <v>-15108.391190407525</v>
      </c>
      <c r="G643" s="180">
        <f>(G625/G612)*BW77</f>
        <v>0</v>
      </c>
      <c r="H643" s="180">
        <f>(H628/H612)*BW60</f>
        <v>167939.49495748366</v>
      </c>
      <c r="I643" s="180">
        <f>(I629/I612)*BW78</f>
        <v>1379544.8954023586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117873744.2758123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2275083.1600000006</v>
      </c>
      <c r="D645" s="180">
        <f>(D615/D612)*BY76</f>
        <v>8099.9607032564236</v>
      </c>
      <c r="E645" s="180">
        <f>(E623/E612)*SUM(C645:D645)</f>
        <v>1249654.1508801349</v>
      </c>
      <c r="F645" s="180">
        <f>(F624/F612)*BY64</f>
        <v>-124.20268222081248</v>
      </c>
      <c r="G645" s="180">
        <f>(G625/G612)*BY77</f>
        <v>0</v>
      </c>
      <c r="H645" s="180">
        <f>(H628/H612)*BY60</f>
        <v>8928.0654584234926</v>
      </c>
      <c r="I645" s="180">
        <f>(I629/I612)*BY78</f>
        <v>5002.2338911915504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10796542.950000001</v>
      </c>
      <c r="D647" s="180">
        <f>(D615/D612)*CA76</f>
        <v>706776.92640512541</v>
      </c>
      <c r="E647" s="180">
        <f>(E623/E612)*SUM(C647:D647)</f>
        <v>6296109.7172196349</v>
      </c>
      <c r="F647" s="180">
        <f>(F624/F612)*CA64</f>
        <v>-2952.1785377971087</v>
      </c>
      <c r="G647" s="180">
        <f>(G625/G612)*CA77</f>
        <v>0</v>
      </c>
      <c r="H647" s="180">
        <f>(H628/H612)*CA60</f>
        <v>70276.219428362398</v>
      </c>
      <c r="I647" s="180">
        <f>(I629/I612)*CA78</f>
        <v>345270.78259508306</v>
      </c>
      <c r="J647" s="180">
        <f>(J630/J612)*CA79</f>
        <v>0</v>
      </c>
      <c r="K647" s="180">
        <v>0</v>
      </c>
      <c r="L647" s="180">
        <f>SUM(C645:K647)</f>
        <v>21758667.785361197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640759391.64146721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51660407.780000001</v>
      </c>
      <c r="D668" s="180">
        <f>(D615/D612)*C76</f>
        <v>3684808.6733533065</v>
      </c>
      <c r="E668" s="180">
        <f>(E623/E612)*SUM(C668:D668)</f>
        <v>30292086.011475671</v>
      </c>
      <c r="F668" s="180">
        <f>(F624/F612)*C64</f>
        <v>-79370.418401137213</v>
      </c>
      <c r="G668" s="180">
        <f>(G625/G612)*C77</f>
        <v>0</v>
      </c>
      <c r="H668" s="180">
        <f>(H628/H612)*C60</f>
        <v>203558.45707175677</v>
      </c>
      <c r="I668" s="180">
        <f>(I629/I612)*C78</f>
        <v>1794207.3657416569</v>
      </c>
      <c r="J668" s="180">
        <f>(J630/J612)*C79</f>
        <v>412722.99344908854</v>
      </c>
      <c r="K668" s="180">
        <f>(K644/K612)*C75</f>
        <v>8511372.2501651123</v>
      </c>
      <c r="L668" s="180">
        <f>(L647/L612)*C80</f>
        <v>3453937.9292508815</v>
      </c>
      <c r="M668" s="180">
        <f t="shared" ref="M668:M713" si="20">ROUND(SUM(D668:L668),0)</f>
        <v>48273323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105165648.26000002</v>
      </c>
      <c r="D670" s="180">
        <f>(D615/D612)*E76</f>
        <v>12893292.38843186</v>
      </c>
      <c r="E670" s="180">
        <f>(E623/E612)*SUM(C670:D670)</f>
        <v>64617175.859456204</v>
      </c>
      <c r="F670" s="180">
        <f>(F624/F612)*E64</f>
        <v>-101827.15152424166</v>
      </c>
      <c r="G670" s="180">
        <f>(G625/G612)*E77</f>
        <v>16090625.457701758</v>
      </c>
      <c r="H670" s="180">
        <f>(H628/H612)*E60</f>
        <v>553095.09052963392</v>
      </c>
      <c r="I670" s="180">
        <f>(I629/I612)*E78</f>
        <v>6438399.9651377304</v>
      </c>
      <c r="J670" s="180">
        <f>(J630/J612)*E79</f>
        <v>665661.2071434753</v>
      </c>
      <c r="K670" s="180">
        <f>(K644/K612)*E75</f>
        <v>13062261.999241006</v>
      </c>
      <c r="L670" s="180">
        <f>(L647/L612)*E80</f>
        <v>8942960.4313533306</v>
      </c>
      <c r="M670" s="180">
        <f t="shared" si="20"/>
        <v>123161645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19.11999999999999</v>
      </c>
      <c r="D672" s="180">
        <f>(D615/D612)*G76</f>
        <v>0</v>
      </c>
      <c r="E672" s="180">
        <f>(E623/E612)*SUM(C672:D672)</f>
        <v>10.464945692778519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5781500.8599999994</v>
      </c>
      <c r="D673" s="180">
        <f>(D615/D612)*H76</f>
        <v>607386.34890886699</v>
      </c>
      <c r="E673" s="180">
        <f>(E623/E612)*SUM(C673:D673)</f>
        <v>3496828.3304664562</v>
      </c>
      <c r="F673" s="180">
        <f>(F624/F612)*H64</f>
        <v>-1965.8884647796367</v>
      </c>
      <c r="G673" s="180">
        <f>(G625/G612)*H77</f>
        <v>1998082.4571594221</v>
      </c>
      <c r="H673" s="180">
        <f>(H628/H612)*H60</f>
        <v>32310.410525580835</v>
      </c>
      <c r="I673" s="180">
        <f>(I629/I612)*H78</f>
        <v>375099.17527594283</v>
      </c>
      <c r="J673" s="180">
        <f>(J630/J612)*H79</f>
        <v>70511.836555885355</v>
      </c>
      <c r="K673" s="180">
        <f>(K644/K612)*H75</f>
        <v>821313.7326740378</v>
      </c>
      <c r="L673" s="180">
        <f>(L647/L612)*H80</f>
        <v>523225.94952473434</v>
      </c>
      <c r="M673" s="180">
        <f t="shared" si="20"/>
        <v>7922792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63337.39</v>
      </c>
      <c r="D675" s="180">
        <f>(D615/D612)*J76</f>
        <v>200224.94037987021</v>
      </c>
      <c r="E675" s="180">
        <f>(E623/E612)*SUM(C675:D675)</f>
        <v>144255.51642717014</v>
      </c>
      <c r="F675" s="180">
        <f>(F624/F612)*J64</f>
        <v>-9.8529564169384827</v>
      </c>
      <c r="G675" s="180">
        <f>(G625/G612)*J77</f>
        <v>0</v>
      </c>
      <c r="H675" s="180">
        <f>(H628/H612)*J60</f>
        <v>78.945916433005152</v>
      </c>
      <c r="I675" s="180">
        <f>(I629/I612)*J78</f>
        <v>123651.461941949</v>
      </c>
      <c r="J675" s="180">
        <f>(J630/J612)*J79</f>
        <v>0</v>
      </c>
      <c r="K675" s="180">
        <f>(K644/K612)*J75</f>
        <v>0</v>
      </c>
      <c r="L675" s="180">
        <f>(L647/L612)*J80</f>
        <v>380.3896397853394</v>
      </c>
      <c r="M675" s="180">
        <f t="shared" si="20"/>
        <v>468581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25539704.080000002</v>
      </c>
      <c r="D680" s="180">
        <f>(D615/D612)*O76</f>
        <v>1524665.3873516764</v>
      </c>
      <c r="E680" s="180">
        <f>(E623/E612)*SUM(C680:D680)</f>
        <v>14813135.80989166</v>
      </c>
      <c r="F680" s="180">
        <f>(F624/F612)*O64</f>
        <v>-49447.490990849605</v>
      </c>
      <c r="G680" s="180">
        <f>(G625/G612)*O77</f>
        <v>0</v>
      </c>
      <c r="H680" s="180">
        <f>(H628/H612)*O60</f>
        <v>109806.59285681625</v>
      </c>
      <c r="I680" s="180">
        <f>(I629/I612)*O78</f>
        <v>742390.20551052724</v>
      </c>
      <c r="J680" s="180">
        <f>(J630/J612)*O79</f>
        <v>0</v>
      </c>
      <c r="K680" s="180">
        <f>(K644/K612)*O75</f>
        <v>3027673.3598177303</v>
      </c>
      <c r="L680" s="180">
        <f>(L647/L612)*O80</f>
        <v>1265556.3315658243</v>
      </c>
      <c r="M680" s="180">
        <f t="shared" si="20"/>
        <v>21433780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60163002.169999979</v>
      </c>
      <c r="D681" s="180">
        <f>(D615/D612)*P76</f>
        <v>6056644.155889174</v>
      </c>
      <c r="E681" s="180">
        <f>(E623/E612)*SUM(C681:D681)</f>
        <v>36243985.491392829</v>
      </c>
      <c r="F681" s="180">
        <f>(F624/F612)*P64</f>
        <v>-250210.20441404189</v>
      </c>
      <c r="G681" s="180">
        <f>(G625/G612)*P77</f>
        <v>0</v>
      </c>
      <c r="H681" s="180">
        <f>(H628/H612)*P60</f>
        <v>229208.70301098959</v>
      </c>
      <c r="I681" s="180">
        <f>(I629/I612)*P78</f>
        <v>3066787.9260513177</v>
      </c>
      <c r="J681" s="180">
        <f>(J630/J612)*P79</f>
        <v>0</v>
      </c>
      <c r="K681" s="180">
        <f>(K644/K612)*P75</f>
        <v>29329275.362036604</v>
      </c>
      <c r="L681" s="180">
        <f>(L647/L612)*P80</f>
        <v>2562685.0032338318</v>
      </c>
      <c r="M681" s="180">
        <f t="shared" si="20"/>
        <v>77238376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15312236.950000003</v>
      </c>
      <c r="D682" s="180">
        <f>(D615/D612)*Q76</f>
        <v>1742160.4032690232</v>
      </c>
      <c r="E682" s="180">
        <f>(E623/E612)*SUM(C682:D682)</f>
        <v>9334379.8182545062</v>
      </c>
      <c r="F682" s="180">
        <f>(F624/F612)*Q64</f>
        <v>-19005.544296968339</v>
      </c>
      <c r="G682" s="180">
        <f>(G625/G612)*Q77</f>
        <v>0</v>
      </c>
      <c r="H682" s="180">
        <f>(H628/H612)*Q60</f>
        <v>65883.955714089752</v>
      </c>
      <c r="I682" s="180">
        <f>(I629/I612)*Q78</f>
        <v>856255.91553651227</v>
      </c>
      <c r="J682" s="180">
        <f>(J630/J612)*Q79</f>
        <v>0</v>
      </c>
      <c r="K682" s="180">
        <f>(K644/K612)*Q75</f>
        <v>1920336.4300134683</v>
      </c>
      <c r="L682" s="180">
        <f>(L647/L612)*Q80</f>
        <v>1084871.252667788</v>
      </c>
      <c r="M682" s="180">
        <f t="shared" si="20"/>
        <v>14984882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6927635.8499999996</v>
      </c>
      <c r="D683" s="180">
        <f>(D615/D612)*R76</f>
        <v>194625.08147799026</v>
      </c>
      <c r="E683" s="180">
        <f>(E623/E612)*SUM(C683:D683)</f>
        <v>3898225.620173397</v>
      </c>
      <c r="F683" s="180">
        <f>(F624/F612)*R64</f>
        <v>-80524.966336415338</v>
      </c>
      <c r="G683" s="180">
        <f>(G625/G612)*R77</f>
        <v>0</v>
      </c>
      <c r="H683" s="180">
        <f>(H628/H612)*R60</f>
        <v>15344.215393978639</v>
      </c>
      <c r="I683" s="180">
        <f>(I629/I612)*R78</f>
        <v>94766.861919074319</v>
      </c>
      <c r="J683" s="180">
        <f>(J630/J612)*R79</f>
        <v>0</v>
      </c>
      <c r="K683" s="180">
        <f>(K644/K612)*R75</f>
        <v>5952068.8700208999</v>
      </c>
      <c r="L683" s="180">
        <f>(L647/L612)*R80</f>
        <v>190.1948198926697</v>
      </c>
      <c r="M683" s="180">
        <f t="shared" si="20"/>
        <v>10074696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65648667.489999957</v>
      </c>
      <c r="D684" s="180">
        <f>(D615/D612)*S76</f>
        <v>1011996.9159554315</v>
      </c>
      <c r="E684" s="180">
        <f>(E623/E612)*SUM(C684:D684)</f>
        <v>36485367.827032298</v>
      </c>
      <c r="F684" s="180">
        <f>(F624/F612)*S64</f>
        <v>-1064936.8242179162</v>
      </c>
      <c r="G684" s="180">
        <f>(G625/G612)*S77</f>
        <v>0</v>
      </c>
      <c r="H684" s="180">
        <f>(H628/H612)*S60</f>
        <v>41582.967255711985</v>
      </c>
      <c r="I684" s="180">
        <f>(I629/I612)*S78</f>
        <v>492761.62799049623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36966773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1649133.07</v>
      </c>
      <c r="D685" s="180">
        <f>(D615/D612)*T76</f>
        <v>63438.929325838391</v>
      </c>
      <c r="E685" s="180">
        <f>(E623/E612)*SUM(C685:D685)</f>
        <v>937341.68242249149</v>
      </c>
      <c r="F685" s="180">
        <f>(F624/F612)*T64</f>
        <v>-7174.9182949736369</v>
      </c>
      <c r="G685" s="180">
        <f>(G625/G612)*T77</f>
        <v>0</v>
      </c>
      <c r="H685" s="180">
        <f>(H628/H612)*T60</f>
        <v>5727.1673921398278</v>
      </c>
      <c r="I685" s="180">
        <f>(I629/I612)*T78</f>
        <v>31966.570613638341</v>
      </c>
      <c r="J685" s="180">
        <f>(J630/J612)*T79</f>
        <v>0</v>
      </c>
      <c r="K685" s="180">
        <f>(K644/K612)*T75</f>
        <v>190298.77011575218</v>
      </c>
      <c r="L685" s="180">
        <f>(L647/L612)*T80</f>
        <v>127810.91896787405</v>
      </c>
      <c r="M685" s="180">
        <f t="shared" si="20"/>
        <v>1349409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41943594.479999989</v>
      </c>
      <c r="D686" s="180">
        <f>(D615/D612)*U76</f>
        <v>893283.59634778986</v>
      </c>
      <c r="E686" s="180">
        <f>(E623/E612)*SUM(C686:D686)</f>
        <v>23445899.723700546</v>
      </c>
      <c r="F686" s="180">
        <f>(F624/F612)*U64</f>
        <v>-157673.47681126307</v>
      </c>
      <c r="G686" s="180">
        <f>(G625/G612)*U77</f>
        <v>0</v>
      </c>
      <c r="H686" s="180">
        <f>(H628/H612)*U60</f>
        <v>6545.334162445517</v>
      </c>
      <c r="I686" s="180">
        <f>(I629/I612)*U78</f>
        <v>453321.9626794302</v>
      </c>
      <c r="J686" s="180">
        <f>(J630/J612)*U79</f>
        <v>0</v>
      </c>
      <c r="K686" s="180">
        <f>(K644/K612)*U75</f>
        <v>5989170.2320208913</v>
      </c>
      <c r="L686" s="180">
        <f>(L647/L612)*U80</f>
        <v>190.1948198926697</v>
      </c>
      <c r="M686" s="180">
        <f t="shared" si="20"/>
        <v>30630738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3516862.0000000005</v>
      </c>
      <c r="D687" s="180">
        <f>(D615/D612)*V76</f>
        <v>236033.59372325378</v>
      </c>
      <c r="E687" s="180">
        <f>(E623/E612)*SUM(C687:D687)</f>
        <v>2054071.578398623</v>
      </c>
      <c r="F687" s="180">
        <f>(F624/F612)*V64</f>
        <v>-39062.936649699419</v>
      </c>
      <c r="G687" s="180">
        <f>(G625/G612)*V77</f>
        <v>0</v>
      </c>
      <c r="H687" s="180">
        <f>(H628/H612)*V60</f>
        <v>8138.6062940934398</v>
      </c>
      <c r="I687" s="180">
        <f>(I629/I612)*V78</f>
        <v>132309.0524566235</v>
      </c>
      <c r="J687" s="180">
        <f>(J630/J612)*V79</f>
        <v>0</v>
      </c>
      <c r="K687" s="180">
        <f>(K644/K612)*V75</f>
        <v>1238611.6202578631</v>
      </c>
      <c r="L687" s="180">
        <f>(L647/L612)*V80</f>
        <v>15976.364870984253</v>
      </c>
      <c r="M687" s="180">
        <f t="shared" si="20"/>
        <v>3646078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1838145.4700000002</v>
      </c>
      <c r="D688" s="180">
        <f>(D615/D612)*W76</f>
        <v>0</v>
      </c>
      <c r="E688" s="180">
        <f>(E623/E612)*SUM(C688:D688)</f>
        <v>1006071.7844653168</v>
      </c>
      <c r="F688" s="180">
        <f>(F624/F612)*W64</f>
        <v>-2272.5156947696423</v>
      </c>
      <c r="G688" s="180">
        <f>(G625/G612)*W77</f>
        <v>0</v>
      </c>
      <c r="H688" s="180">
        <f>(H628/H612)*W60</f>
        <v>6071.6586638474873</v>
      </c>
      <c r="I688" s="180">
        <f>(I629/I612)*W78</f>
        <v>0</v>
      </c>
      <c r="J688" s="180">
        <f>(J630/J612)*W79</f>
        <v>0</v>
      </c>
      <c r="K688" s="180">
        <f>(K644/K612)*W75</f>
        <v>360035.95044438588</v>
      </c>
      <c r="L688" s="180">
        <f>(L647/L612)*W80</f>
        <v>0</v>
      </c>
      <c r="M688" s="180">
        <f t="shared" si="20"/>
        <v>1369907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3689046.5500000003</v>
      </c>
      <c r="D689" s="180">
        <f>(D615/D612)*X76</f>
        <v>0</v>
      </c>
      <c r="E689" s="180">
        <f>(E623/E612)*SUM(C689:D689)</f>
        <v>2019125.0943452916</v>
      </c>
      <c r="F689" s="180">
        <f>(F624/F612)*X64</f>
        <v>-10220.5618547097</v>
      </c>
      <c r="G689" s="180">
        <f>(G625/G612)*X77</f>
        <v>0</v>
      </c>
      <c r="H689" s="180">
        <f>(H628/H612)*X60</f>
        <v>17210.209782395123</v>
      </c>
      <c r="I689" s="180">
        <f>(I629/I612)*X78</f>
        <v>0</v>
      </c>
      <c r="J689" s="180">
        <f>(J630/J612)*X79</f>
        <v>0</v>
      </c>
      <c r="K689" s="180">
        <f>(K644/K612)*X75</f>
        <v>1426564.8895500808</v>
      </c>
      <c r="L689" s="180">
        <f>(L647/L612)*X80</f>
        <v>1141.168919356018</v>
      </c>
      <c r="M689" s="180">
        <f t="shared" si="20"/>
        <v>3453821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27622698.48</v>
      </c>
      <c r="D690" s="180">
        <f>(D615/D612)*Y76</f>
        <v>3300120.5039315224</v>
      </c>
      <c r="E690" s="180">
        <f>(E623/E612)*SUM(C690:D690)</f>
        <v>16924980.195317164</v>
      </c>
      <c r="F690" s="180">
        <f>(F624/F612)*Y64</f>
        <v>-60273.697323643166</v>
      </c>
      <c r="G690" s="180">
        <f>(G625/G612)*Y77</f>
        <v>0</v>
      </c>
      <c r="H690" s="180">
        <f>(H628/H612)*Y60</f>
        <v>97412.083976834459</v>
      </c>
      <c r="I690" s="180">
        <f>(I629/I612)*Y78</f>
        <v>1726404.1099479836</v>
      </c>
      <c r="J690" s="180">
        <f>(J630/J612)*Y79</f>
        <v>0</v>
      </c>
      <c r="K690" s="180">
        <f>(K644/K612)*Y75</f>
        <v>4321218.9616786605</v>
      </c>
      <c r="L690" s="180">
        <f>(L647/L612)*Y80</f>
        <v>86348.448231272036</v>
      </c>
      <c r="M690" s="180">
        <f t="shared" si="20"/>
        <v>26396211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65904402.359999985</v>
      </c>
      <c r="D691" s="180">
        <f>(D615/D612)*Z76</f>
        <v>6237740.0883657839</v>
      </c>
      <c r="E691" s="180">
        <f>(E623/E612)*SUM(C691:D691)</f>
        <v>39485544.083830543</v>
      </c>
      <c r="F691" s="180">
        <f>(F624/F612)*Z64</f>
        <v>-91809.42958579486</v>
      </c>
      <c r="G691" s="180">
        <f>(G625/G612)*Z77</f>
        <v>0</v>
      </c>
      <c r="H691" s="180">
        <f>(H628/H612)*Z60</f>
        <v>218795.01894332678</v>
      </c>
      <c r="I691" s="180">
        <f>(I629/I612)*Z78</f>
        <v>3082233.3780899541</v>
      </c>
      <c r="J691" s="180">
        <f>(J630/J612)*Z79</f>
        <v>0</v>
      </c>
      <c r="K691" s="180">
        <f>(K644/K612)*Z75</f>
        <v>4313524.3479476739</v>
      </c>
      <c r="L691" s="180">
        <f>(L647/L612)*Z80</f>
        <v>1610189.3452113417</v>
      </c>
      <c r="M691" s="180">
        <f t="shared" si="20"/>
        <v>54856217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2530562.4099999997</v>
      </c>
      <c r="D692" s="180">
        <f>(D615/D612)*AA76</f>
        <v>182046.15607055766</v>
      </c>
      <c r="E692" s="180">
        <f>(E623/E612)*SUM(C692:D692)</f>
        <v>1484691.4921388186</v>
      </c>
      <c r="F692" s="180">
        <f>(F624/F612)*AA64</f>
        <v>-32066.90611788462</v>
      </c>
      <c r="G692" s="180">
        <f>(G625/G612)*AA77</f>
        <v>0</v>
      </c>
      <c r="H692" s="180">
        <f>(H628/H612)*AA60</f>
        <v>2964.0603169846477</v>
      </c>
      <c r="I692" s="180">
        <f>(I629/I612)*AA78</f>
        <v>88641.930445063306</v>
      </c>
      <c r="J692" s="180">
        <f>(J630/J612)*AA79</f>
        <v>0</v>
      </c>
      <c r="K692" s="180">
        <f>(K644/K612)*AA75</f>
        <v>311718.43265079864</v>
      </c>
      <c r="L692" s="180">
        <f>(L647/L612)*AA80</f>
        <v>0</v>
      </c>
      <c r="M692" s="180">
        <f t="shared" si="20"/>
        <v>2037995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137383075.00000003</v>
      </c>
      <c r="D693" s="180">
        <f>(D615/D612)*AB76</f>
        <v>982493.87006166019</v>
      </c>
      <c r="E693" s="180">
        <f>(E623/E612)*SUM(C693:D693)</f>
        <v>75731598.534288824</v>
      </c>
      <c r="F693" s="180">
        <f>(F624/F612)*AB64</f>
        <v>-2650153.1246613911</v>
      </c>
      <c r="G693" s="180">
        <f>(G625/G612)*AB77</f>
        <v>0</v>
      </c>
      <c r="H693" s="180">
        <f>(H628/H612)*AB60</f>
        <v>110115.19962105434</v>
      </c>
      <c r="I693" s="180">
        <f>(I629/I612)*AB78</f>
        <v>506199.07047046436</v>
      </c>
      <c r="J693" s="180">
        <f>(J630/J612)*AB79</f>
        <v>0</v>
      </c>
      <c r="K693" s="180">
        <f>(K644/K612)*AB75</f>
        <v>26752155.40991877</v>
      </c>
      <c r="L693" s="180">
        <f>(L647/L612)*AB80</f>
        <v>190.1948198926697</v>
      </c>
      <c r="M693" s="180">
        <f t="shared" si="20"/>
        <v>101432599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11409832.369999999</v>
      </c>
      <c r="D694" s="180">
        <f>(D615/D612)*AC76</f>
        <v>184006.56801272716</v>
      </c>
      <c r="E694" s="180">
        <f>(E623/E612)*SUM(C694:D694)</f>
        <v>6345653.4967115177</v>
      </c>
      <c r="F694" s="180">
        <f>(F624/F612)*AC64</f>
        <v>-43550.641429367759</v>
      </c>
      <c r="G694" s="180">
        <f>(G625/G612)*AC77</f>
        <v>0</v>
      </c>
      <c r="H694" s="180">
        <f>(H628/H612)*AC60</f>
        <v>49204.836642243943</v>
      </c>
      <c r="I694" s="180">
        <f>(I629/I612)*AC78</f>
        <v>89596.494401657415</v>
      </c>
      <c r="J694" s="180">
        <f>(J630/J612)*AC79</f>
        <v>0</v>
      </c>
      <c r="K694" s="180">
        <f>(K644/K612)*AC75</f>
        <v>2585303.7037143586</v>
      </c>
      <c r="L694" s="180">
        <f>(L647/L612)*AC80</f>
        <v>0</v>
      </c>
      <c r="M694" s="180">
        <f t="shared" si="20"/>
        <v>9210214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2913736.55</v>
      </c>
      <c r="D695" s="180">
        <f>(D615/D612)*AD76</f>
        <v>157220.42228991375</v>
      </c>
      <c r="E695" s="180">
        <f>(E623/E612)*SUM(C695:D695)</f>
        <v>1680826.2520854345</v>
      </c>
      <c r="F695" s="180">
        <f>(F624/F612)*AD64</f>
        <v>-3489.8747354558709</v>
      </c>
      <c r="G695" s="180">
        <f>(G625/G612)*AD77</f>
        <v>0</v>
      </c>
      <c r="H695" s="180">
        <f>(H628/H612)*AD60</f>
        <v>12416.03958446354</v>
      </c>
      <c r="I695" s="180">
        <f>(I629/I612)*AD78</f>
        <v>76553.781952773337</v>
      </c>
      <c r="J695" s="180">
        <f>(J630/J612)*AD79</f>
        <v>0</v>
      </c>
      <c r="K695" s="180">
        <f>(K644/K612)*AD75</f>
        <v>476731.06146532053</v>
      </c>
      <c r="L695" s="180">
        <f>(L647/L612)*AD80</f>
        <v>258474.76023413814</v>
      </c>
      <c r="M695" s="180">
        <f t="shared" si="20"/>
        <v>2658732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7405257.8699999982</v>
      </c>
      <c r="D696" s="180">
        <f>(D615/D612)*AE76</f>
        <v>676351.33376545529</v>
      </c>
      <c r="E696" s="180">
        <f>(E623/E612)*SUM(C696:D696)</f>
        <v>4423305.513999193</v>
      </c>
      <c r="F696" s="180">
        <f>(F624/F612)*AE64</f>
        <v>-453.91746766910245</v>
      </c>
      <c r="G696" s="180">
        <f>(G625/G612)*AE77</f>
        <v>0</v>
      </c>
      <c r="H696" s="180">
        <f>(H628/H612)*AE60</f>
        <v>38891.629195495902</v>
      </c>
      <c r="I696" s="180">
        <f>(I629/I612)*AE78</f>
        <v>363181.21679375414</v>
      </c>
      <c r="J696" s="180">
        <f>(J630/J612)*AE79</f>
        <v>0</v>
      </c>
      <c r="K696" s="180">
        <f>(K644/K612)*AE75</f>
        <v>884448.23652811174</v>
      </c>
      <c r="L696" s="180">
        <f>(L647/L612)*AE80</f>
        <v>0</v>
      </c>
      <c r="M696" s="180">
        <f t="shared" si="20"/>
        <v>6385724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24782787.639999993</v>
      </c>
      <c r="D698" s="180">
        <f>(D615/D612)*AG76</f>
        <v>1429827.5780164301</v>
      </c>
      <c r="E698" s="180">
        <f>(E623/E612)*SUM(C698:D698)</f>
        <v>14346945.330661179</v>
      </c>
      <c r="F698" s="180">
        <f>(F624/F612)*AG64</f>
        <v>-39666.547615519354</v>
      </c>
      <c r="G698" s="180">
        <f>(G625/G612)*AG77</f>
        <v>0</v>
      </c>
      <c r="H698" s="180">
        <f>(H628/H612)*AG60</f>
        <v>88577.318237831787</v>
      </c>
      <c r="I698" s="180">
        <f>(I629/I612)*AG78</f>
        <v>779205.77056074387</v>
      </c>
      <c r="J698" s="180">
        <f>(J630/J612)*AG79</f>
        <v>0</v>
      </c>
      <c r="K698" s="180">
        <f>(K644/K612)*AG75</f>
        <v>4309716.275824544</v>
      </c>
      <c r="L698" s="180">
        <f>(L647/L612)*AG80</f>
        <v>1027622.6118800944</v>
      </c>
      <c r="M698" s="180">
        <f t="shared" si="20"/>
        <v>21942228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13585056.77</v>
      </c>
      <c r="D701" s="180">
        <f>(D615/D612)*AJ76</f>
        <v>781046.55440782756</v>
      </c>
      <c r="E701" s="180">
        <f>(E623/E612)*SUM(C701:D701)</f>
        <v>7862996.3967977474</v>
      </c>
      <c r="F701" s="180">
        <f>(F624/F612)*AJ64</f>
        <v>-2648.0660894411471</v>
      </c>
      <c r="G701" s="180">
        <f>(G625/G612)*AJ77</f>
        <v>0</v>
      </c>
      <c r="H701" s="180">
        <f>(H628/H612)*AJ60</f>
        <v>52606.68795035706</v>
      </c>
      <c r="I701" s="180">
        <f>(I629/I612)*AJ78</f>
        <v>477450.16649470758</v>
      </c>
      <c r="J701" s="180">
        <f>(J630/J612)*AJ79</f>
        <v>0</v>
      </c>
      <c r="K701" s="180">
        <f>(K644/K612)*AJ75</f>
        <v>922108.19192386256</v>
      </c>
      <c r="L701" s="180">
        <f>(L647/L612)*AJ80</f>
        <v>554608.09480702481</v>
      </c>
      <c r="M701" s="180">
        <f t="shared" si="20"/>
        <v>10648168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17813280.590000004</v>
      </c>
      <c r="D711" s="180">
        <f>(D615/D612)*AT76</f>
        <v>855911.22630867688</v>
      </c>
      <c r="E711" s="180">
        <f>(E623/E612)*SUM(C711:D711)</f>
        <v>10218204.941722574</v>
      </c>
      <c r="F711" s="180">
        <f>(F624/F612)*AT64</f>
        <v>-580.17629560002786</v>
      </c>
      <c r="G711" s="180">
        <f>(G625/G612)*AT77</f>
        <v>0</v>
      </c>
      <c r="H711" s="180">
        <f>(H628/H612)*AT60</f>
        <v>30702.784590945099</v>
      </c>
      <c r="I711" s="180">
        <f>(I629/I612)*AT78</f>
        <v>416760.37015687901</v>
      </c>
      <c r="J711" s="180">
        <f>(J630/J612)*AT79</f>
        <v>0</v>
      </c>
      <c r="K711" s="180">
        <f>(K644/K612)*AT75</f>
        <v>697388.5637135189</v>
      </c>
      <c r="L711" s="180">
        <f>(L647/L612)*AT80</f>
        <v>39560.522537675301</v>
      </c>
      <c r="M711" s="180">
        <f t="shared" si="20"/>
        <v>12257948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17377449.209999997</v>
      </c>
      <c r="D713" s="180">
        <f>(D615/D612)*AV76</f>
        <v>857193.56637975387</v>
      </c>
      <c r="E713" s="180">
        <f>(E623/E612)*SUM(C713:D713)</f>
        <v>9980363.304499492</v>
      </c>
      <c r="F713" s="180">
        <f>(F624/F612)*AV64</f>
        <v>-12246.220518518014</v>
      </c>
      <c r="G713" s="180">
        <f>(G625/G612)*AV77</f>
        <v>0</v>
      </c>
      <c r="H713" s="180">
        <f>(H628/H612)*AV60</f>
        <v>41898.750921444007</v>
      </c>
      <c r="I713" s="180">
        <f>(I629/I612)*AV78</f>
        <v>418137.43938781077</v>
      </c>
      <c r="J713" s="180">
        <f>(J630/J612)*AV79</f>
        <v>0</v>
      </c>
      <c r="K713" s="180">
        <f>(K644/K612)*AV75</f>
        <v>470447.62408884644</v>
      </c>
      <c r="L713" s="180">
        <f>(L647/L612)*AV80</f>
        <v>202747.67800558588</v>
      </c>
      <c r="M713" s="180">
        <f t="shared" si="20"/>
        <v>11958542</v>
      </c>
      <c r="N713" s="199" t="s">
        <v>741</v>
      </c>
    </row>
    <row r="715" spans="1:83" ht="12.65" customHeight="1" x14ac:dyDescent="0.35">
      <c r="C715" s="180">
        <f>SUM(C614:C647)+SUM(C668:C713)</f>
        <v>1358386472.4114673</v>
      </c>
      <c r="D715" s="180">
        <f>SUM(D616:D647)+SUM(D668:D713)</f>
        <v>92697768.009999976</v>
      </c>
      <c r="E715" s="180">
        <f>SUM(E624:E647)+SUM(E668:E713)</f>
        <v>480495749.80497211</v>
      </c>
      <c r="F715" s="180">
        <f>SUM(F625:F648)+SUM(F668:F713)</f>
        <v>-4891557.0955661573</v>
      </c>
      <c r="G715" s="180">
        <f>SUM(G626:G647)+SUM(G668:G713)</f>
        <v>18088707.91486118</v>
      </c>
      <c r="H715" s="180">
        <f>SUM(H629:H647)+SUM(H668:H713)</f>
        <v>2473777.46832971</v>
      </c>
      <c r="I715" s="180">
        <f>SUM(I630:I647)+SUM(I668:I713)</f>
        <v>24508043.49481713</v>
      </c>
      <c r="J715" s="180">
        <f>SUM(J631:J647)+SUM(J668:J713)</f>
        <v>1148896.0371484493</v>
      </c>
      <c r="K715" s="180">
        <f>SUM(K668:K713)</f>
        <v>117873744.27581231</v>
      </c>
      <c r="L715" s="180">
        <f>SUM(L668:L713)</f>
        <v>21758667.785361204</v>
      </c>
      <c r="M715" s="180">
        <f>SUM(M668:M713)</f>
        <v>640759389</v>
      </c>
      <c r="N715" s="198" t="s">
        <v>742</v>
      </c>
    </row>
    <row r="716" spans="1:83" ht="12.65" customHeight="1" x14ac:dyDescent="0.35">
      <c r="C716" s="180">
        <f>CE71</f>
        <v>1358386472.4114671</v>
      </c>
      <c r="D716" s="180">
        <f>D615</f>
        <v>92697768.010000005</v>
      </c>
      <c r="E716" s="180">
        <f>E623</f>
        <v>480495749.80497223</v>
      </c>
      <c r="F716" s="180">
        <f>F624</f>
        <v>-4891557.0955661591</v>
      </c>
      <c r="G716" s="180">
        <f>G625</f>
        <v>18088707.91486118</v>
      </c>
      <c r="H716" s="180">
        <f>H628</f>
        <v>2473777.4683297109</v>
      </c>
      <c r="I716" s="180">
        <f>I629</f>
        <v>24508043.494817134</v>
      </c>
      <c r="J716" s="180">
        <f>J630</f>
        <v>1148896.0371484491</v>
      </c>
      <c r="K716" s="180">
        <f>K644</f>
        <v>117873744.2758123</v>
      </c>
      <c r="L716" s="180">
        <f>L647</f>
        <v>21758667.785361197</v>
      </c>
      <c r="M716" s="180">
        <f>C648</f>
        <v>640759391.64146721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001*2021*A</v>
      </c>
      <c r="B722" s="274">
        <f>ROUND(C165,0)</f>
        <v>27658015</v>
      </c>
      <c r="C722" s="274">
        <f>ROUND(C166,0)</f>
        <v>0</v>
      </c>
      <c r="D722" s="274">
        <f>ROUND(C167,0)</f>
        <v>7733</v>
      </c>
      <c r="E722" s="274">
        <f>ROUND(C168,0)</f>
        <v>0</v>
      </c>
      <c r="F722" s="274">
        <f>ROUND(C169,0)</f>
        <v>0</v>
      </c>
      <c r="G722" s="274">
        <f>ROUND(C170,0)</f>
        <v>27865075</v>
      </c>
      <c r="H722" s="274">
        <f>ROUND(C171+C172,0)</f>
        <v>1730835</v>
      </c>
      <c r="I722" s="274">
        <f>ROUND(C175,0)</f>
        <v>30164181</v>
      </c>
      <c r="J722" s="274">
        <f>ROUND(C176,0)</f>
        <v>4972258</v>
      </c>
      <c r="K722" s="274">
        <f>ROUND(C179,0)</f>
        <v>0</v>
      </c>
      <c r="L722" s="274">
        <f>ROUND(C180,0)</f>
        <v>0</v>
      </c>
      <c r="M722" s="274">
        <f>ROUND(C183,0)</f>
        <v>1231056</v>
      </c>
      <c r="N722" s="274">
        <f>ROUND(C184,0)</f>
        <v>35916534</v>
      </c>
      <c r="O722" s="274">
        <f>ROUND(C185,0)</f>
        <v>0</v>
      </c>
      <c r="P722" s="274">
        <f>ROUND(C188,0)</f>
        <v>-1431045</v>
      </c>
      <c r="Q722" s="274">
        <f>ROUND(C189,0)</f>
        <v>20709683</v>
      </c>
      <c r="R722" s="274">
        <f>ROUND(B195,0)</f>
        <v>130990502</v>
      </c>
      <c r="S722" s="274">
        <f>ROUND(C195,0)</f>
        <v>0</v>
      </c>
      <c r="T722" s="274">
        <f>ROUND(D195,0)</f>
        <v>0</v>
      </c>
      <c r="U722" s="274">
        <f>ROUND(B196,0)</f>
        <v>1105316</v>
      </c>
      <c r="V722" s="274">
        <f>ROUND(C196,0)</f>
        <v>0</v>
      </c>
      <c r="W722" s="274">
        <f>ROUND(D196,0)</f>
        <v>0</v>
      </c>
      <c r="X722" s="274">
        <f>ROUND(B197,0)</f>
        <v>271350142</v>
      </c>
      <c r="Y722" s="274">
        <f>ROUND(C197,0)</f>
        <v>25182364</v>
      </c>
      <c r="Z722" s="274">
        <f>ROUND(D197,0)</f>
        <v>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24712476</v>
      </c>
      <c r="AE722" s="274">
        <f>ROUND(C199,0)</f>
        <v>60238</v>
      </c>
      <c r="AF722" s="274">
        <f>ROUND(D199,0)</f>
        <v>0</v>
      </c>
      <c r="AG722" s="274">
        <f>ROUND(B200,0)</f>
        <v>222169175</v>
      </c>
      <c r="AH722" s="274">
        <f>ROUND(C200,0)</f>
        <v>8146604</v>
      </c>
      <c r="AI722" s="274">
        <f>ROUND(D200,0)</f>
        <v>678334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20131629</v>
      </c>
      <c r="AN722" s="274">
        <f>ROUND(C202,0)</f>
        <v>0</v>
      </c>
      <c r="AO722" s="274">
        <f>ROUND(D202,0)</f>
        <v>0</v>
      </c>
      <c r="AP722" s="274">
        <f>ROUND(B203,0)</f>
        <v>151407397</v>
      </c>
      <c r="AQ722" s="274">
        <f>ROUND(C203,0)</f>
        <v>-42440495</v>
      </c>
      <c r="AR722" s="274">
        <f>ROUND(D203,0)</f>
        <v>-46031642</v>
      </c>
      <c r="AS722" s="274"/>
      <c r="AT722" s="274"/>
      <c r="AU722" s="274"/>
      <c r="AV722" s="274">
        <f>ROUND(B209,0)</f>
        <v>15237124</v>
      </c>
      <c r="AW722" s="274">
        <f>ROUND(C209,0)</f>
        <v>631714</v>
      </c>
      <c r="AX722" s="274">
        <f>ROUND(D209,0)</f>
        <v>0</v>
      </c>
      <c r="AY722" s="274">
        <f>ROUND(B210,0)</f>
        <v>106811183</v>
      </c>
      <c r="AZ722" s="274">
        <f>ROUND(C210,0)</f>
        <v>15251483</v>
      </c>
      <c r="BA722" s="274">
        <f>ROUND(D210,0)</f>
        <v>0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6674084</v>
      </c>
      <c r="BF722" s="274">
        <f>ROUND(C212,0)</f>
        <v>2557769</v>
      </c>
      <c r="BG722" s="274">
        <f>ROUND(D212,0)</f>
        <v>0</v>
      </c>
      <c r="BH722" s="274">
        <f>ROUND(B213,0)</f>
        <v>171628286</v>
      </c>
      <c r="BI722" s="274">
        <f>ROUND(C213,0)</f>
        <v>20930095</v>
      </c>
      <c r="BJ722" s="274">
        <f>ROUND(D213,0)</f>
        <v>1484798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1394777732</v>
      </c>
      <c r="BU722" s="274">
        <f>ROUND(C224,0)</f>
        <v>644422106</v>
      </c>
      <c r="BV722" s="274">
        <f>ROUND(C225,0)</f>
        <v>13035172</v>
      </c>
      <c r="BW722" s="274">
        <f>ROUND(C226,0)</f>
        <v>72131253</v>
      </c>
      <c r="BX722" s="274">
        <f>ROUND(C227,0)</f>
        <v>1065064633</v>
      </c>
      <c r="BY722" s="274">
        <f>ROUND(C228,0)</f>
        <v>54326076</v>
      </c>
      <c r="BZ722" s="274">
        <f>ROUND(C231,0)</f>
        <v>913</v>
      </c>
      <c r="CA722" s="274">
        <f>ROUND(C233,0)</f>
        <v>11409001</v>
      </c>
      <c r="CB722" s="274">
        <f>ROUND(C234,0)</f>
        <v>19145484</v>
      </c>
      <c r="CC722" s="274">
        <f>ROUND(C238+C239,0)</f>
        <v>0</v>
      </c>
      <c r="CD722" s="274">
        <f>D221</f>
        <v>-4768060.4399999995</v>
      </c>
      <c r="CE722" s="274"/>
    </row>
    <row r="723" spans="1:84" ht="12.65" customHeight="1" x14ac:dyDescent="0.3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5" customHeight="1" x14ac:dyDescent="0.3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001*2021*A</v>
      </c>
      <c r="B726" s="274">
        <f>ROUND(C111,0)</f>
        <v>25434</v>
      </c>
      <c r="C726" s="274">
        <f>ROUND(C112,0)</f>
        <v>0</v>
      </c>
      <c r="D726" s="274">
        <f>ROUND(C113,0)</f>
        <v>0</v>
      </c>
      <c r="E726" s="274">
        <f>ROUND(C114,0)</f>
        <v>7290</v>
      </c>
      <c r="F726" s="274">
        <f>ROUND(D111,0)</f>
        <v>156127</v>
      </c>
      <c r="G726" s="274">
        <f>ROUND(D112,0)</f>
        <v>0</v>
      </c>
      <c r="H726" s="274">
        <f>ROUND(D113,0)</f>
        <v>0</v>
      </c>
      <c r="I726" s="274">
        <f>ROUND(D114,0)</f>
        <v>11053</v>
      </c>
      <c r="J726" s="274">
        <f>ROUND(C116,0)</f>
        <v>54</v>
      </c>
      <c r="K726" s="274">
        <f>ROUND(C117,0)</f>
        <v>50</v>
      </c>
      <c r="L726" s="274">
        <f>ROUND(C118,0)</f>
        <v>351</v>
      </c>
      <c r="M726" s="274">
        <f>ROUND(C119,0)</f>
        <v>19</v>
      </c>
      <c r="N726" s="274">
        <f>ROUND(C120,0)</f>
        <v>126</v>
      </c>
      <c r="O726" s="274">
        <f>ROUND(C121,0)</f>
        <v>0</v>
      </c>
      <c r="P726" s="274">
        <f>ROUND(C122,0)</f>
        <v>22</v>
      </c>
      <c r="Q726" s="274">
        <f>ROUND(C123,0)</f>
        <v>0</v>
      </c>
      <c r="R726" s="274">
        <f>ROUND(C124,0)</f>
        <v>0</v>
      </c>
      <c r="S726" s="274">
        <f>ROUND(C125,0)</f>
        <v>28</v>
      </c>
      <c r="T726" s="274"/>
      <c r="U726" s="274">
        <f>ROUND(C126,0)</f>
        <v>9</v>
      </c>
      <c r="V726" s="274">
        <f>ROUND(C128,0)</f>
        <v>830</v>
      </c>
      <c r="W726" s="274">
        <f>ROUND(C129,0)</f>
        <v>92</v>
      </c>
      <c r="X726" s="274">
        <f>ROUND(B138,0)</f>
        <v>7661</v>
      </c>
      <c r="Y726" s="274">
        <f>ROUND(B139,0)</f>
        <v>57149</v>
      </c>
      <c r="Z726" s="274">
        <f>ROUND(B140,0)</f>
        <v>166784</v>
      </c>
      <c r="AA726" s="274">
        <f>ROUND(B141,0)</f>
        <v>779048752</v>
      </c>
      <c r="AB726" s="274">
        <f>ROUND(B142,0)</f>
        <v>945746591</v>
      </c>
      <c r="AC726" s="274">
        <f>ROUND(C138,0)</f>
        <v>5823</v>
      </c>
      <c r="AD726" s="274">
        <f>ROUND(C139,0)</f>
        <v>44911</v>
      </c>
      <c r="AE726" s="274">
        <f>ROUND(C140,0)</f>
        <v>53063</v>
      </c>
      <c r="AF726" s="274">
        <f>ROUND(C141,0)</f>
        <v>511378818</v>
      </c>
      <c r="AG726" s="274">
        <f>ROUND(C142,0)</f>
        <v>291531540</v>
      </c>
      <c r="AH726" s="274">
        <f>ROUND(D138,0)</f>
        <v>11963</v>
      </c>
      <c r="AI726" s="274">
        <f>ROUND(D139,0)</f>
        <v>54067</v>
      </c>
      <c r="AJ726" s="274">
        <f>ROUND(D140,0)</f>
        <v>203183</v>
      </c>
      <c r="AK726" s="274">
        <f>ROUND(D141,0)</f>
        <v>876650534</v>
      </c>
      <c r="AL726" s="274">
        <f>ROUND(D142,0)</f>
        <v>1140880384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5" customHeight="1" x14ac:dyDescent="0.3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5" customHeight="1" x14ac:dyDescent="0.3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001*2021*A</v>
      </c>
      <c r="B730" s="274">
        <f>ROUND(C250,0)</f>
        <v>-159207</v>
      </c>
      <c r="C730" s="274">
        <f>ROUND(C251,0)</f>
        <v>0</v>
      </c>
      <c r="D730" s="274">
        <f>ROUND(C252,0)</f>
        <v>740958270</v>
      </c>
      <c r="E730" s="274">
        <f>ROUND(C253,0)</f>
        <v>535510436</v>
      </c>
      <c r="F730" s="274">
        <f>ROUND(C254,0)</f>
        <v>0</v>
      </c>
      <c r="G730" s="274">
        <f>ROUND(C255,0)</f>
        <v>16163310</v>
      </c>
      <c r="H730" s="274">
        <f>ROUND(C256,0)</f>
        <v>0</v>
      </c>
      <c r="I730" s="274">
        <f>ROUND(C257,0)</f>
        <v>23866143</v>
      </c>
      <c r="J730" s="274">
        <f>ROUND(C258,0)</f>
        <v>849802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130990502</v>
      </c>
      <c r="P730" s="274">
        <f>ROUND(C268,0)</f>
        <v>1105316</v>
      </c>
      <c r="Q730" s="274">
        <f>ROUND(C269,0)</f>
        <v>296532506</v>
      </c>
      <c r="R730" s="274">
        <f>ROUND(C270,0)</f>
        <v>0</v>
      </c>
      <c r="S730" s="274">
        <f>ROUND(C271,0)</f>
        <v>24772714</v>
      </c>
      <c r="T730" s="274">
        <f>ROUND(C272,0)</f>
        <v>229637444</v>
      </c>
      <c r="U730" s="274">
        <f>ROUND(C273,0)</f>
        <v>20131629</v>
      </c>
      <c r="V730" s="274">
        <f>ROUND(C274,0)</f>
        <v>154998543</v>
      </c>
      <c r="W730" s="274">
        <f>ROUND(C275,0)</f>
        <v>0</v>
      </c>
      <c r="X730" s="274">
        <f>ROUND(C276,0)</f>
        <v>338236941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92548021</v>
      </c>
      <c r="AC730" s="274">
        <f>ROUND(C286,0)</f>
        <v>3861486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36865120</v>
      </c>
      <c r="AI730" s="274">
        <f>ROUND(C306,0)</f>
        <v>41474074</v>
      </c>
      <c r="AJ730" s="274">
        <f>ROUND(C307,0)</f>
        <v>0</v>
      </c>
      <c r="AK730" s="274">
        <f>ROUND(C308,0)</f>
        <v>0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91177426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1188173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-907481</v>
      </c>
      <c r="AX730" s="274">
        <f>ROUND(C325,0)</f>
        <v>10435721</v>
      </c>
      <c r="AY730" s="274">
        <f>ROUND(C326,0)</f>
        <v>449116782</v>
      </c>
      <c r="AZ730" s="274">
        <f>ROUND(C327,0)</f>
        <v>4123173</v>
      </c>
      <c r="BA730" s="274">
        <f>ROUND(C328,0)</f>
        <v>0</v>
      </c>
      <c r="BB730" s="274">
        <f>ROUND(C332,0)</f>
        <v>229036115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3763.21</v>
      </c>
      <c r="BJ730" s="274">
        <f>ROUND(C359,0)</f>
        <v>2167078104</v>
      </c>
      <c r="BK730" s="274">
        <f>ROUND(C360,0)</f>
        <v>2378158515</v>
      </c>
      <c r="BL730" s="274">
        <f>ROUND(C364,0)</f>
        <v>3243756972</v>
      </c>
      <c r="BM730" s="274">
        <f>ROUND(C365,0)</f>
        <v>30554485</v>
      </c>
      <c r="BN730" s="274">
        <f>ROUND(C366,0)</f>
        <v>0</v>
      </c>
      <c r="BO730" s="274">
        <f>ROUND(C370,0)</f>
        <v>86864745</v>
      </c>
      <c r="BP730" s="274">
        <f>ROUND(C371,0)</f>
        <v>0</v>
      </c>
      <c r="BQ730" s="274">
        <f>ROUND(C378,0)</f>
        <v>421198468</v>
      </c>
      <c r="BR730" s="274">
        <f>ROUND(C379,0)</f>
        <v>57261658</v>
      </c>
      <c r="BS730" s="274">
        <f>ROUND(C380,0)</f>
        <v>21734011</v>
      </c>
      <c r="BT730" s="274">
        <f>ROUND(C381,0)</f>
        <v>271573449</v>
      </c>
      <c r="BU730" s="274">
        <f>ROUND(C382,0)</f>
        <v>11211887</v>
      </c>
      <c r="BV730" s="274">
        <f>ROUND(C383,0)</f>
        <v>100973490</v>
      </c>
      <c r="BW730" s="274">
        <f>ROUND(C384,0)</f>
        <v>31458455</v>
      </c>
      <c r="BX730" s="274">
        <f>ROUND(C385,0)</f>
        <v>35136440</v>
      </c>
      <c r="BY730" s="274">
        <f>ROUND(C386,0)</f>
        <v>0</v>
      </c>
      <c r="BZ730" s="274">
        <f>ROUND(C387,0)</f>
        <v>37147590</v>
      </c>
      <c r="CA730" s="274">
        <f>ROUND(C388,0)</f>
        <v>19278638</v>
      </c>
      <c r="CB730" s="274">
        <f>C363</f>
        <v>-4768060.4399999995</v>
      </c>
      <c r="CC730" s="274">
        <f>ROUND(C389,0)</f>
        <v>438277132</v>
      </c>
      <c r="CD730" s="274">
        <f>ROUND(C392,0)</f>
        <v>0</v>
      </c>
      <c r="CE730" s="274">
        <f>ROUND(C394,0)</f>
        <v>0</v>
      </c>
      <c r="CF730" s="201">
        <f>ROUND(C395,0)</f>
        <v>0</v>
      </c>
    </row>
    <row r="731" spans="1:84" ht="12.65" customHeight="1" x14ac:dyDescent="0.3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5" customHeight="1" x14ac:dyDescent="0.3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001*2021*6010*A</v>
      </c>
      <c r="B734" s="274">
        <f>ROUND(C59,0)</f>
        <v>56193</v>
      </c>
      <c r="C734" s="274">
        <f>ROUND(C60,2)</f>
        <v>283.63</v>
      </c>
      <c r="D734" s="274">
        <f>ROUND(C61,0)</f>
        <v>36710859</v>
      </c>
      <c r="E734" s="274">
        <f>ROUND(C62,0)</f>
        <v>4990817</v>
      </c>
      <c r="F734" s="274">
        <f>ROUND(C63,0)</f>
        <v>3525876</v>
      </c>
      <c r="G734" s="274">
        <f>ROUND(C64,0)</f>
        <v>3857453</v>
      </c>
      <c r="H734" s="274">
        <f>ROUND(C65,0)</f>
        <v>15966</v>
      </c>
      <c r="I734" s="274">
        <f>ROUND(C66,0)</f>
        <v>1502353</v>
      </c>
      <c r="J734" s="274">
        <f>ROUND(C67,0)</f>
        <v>845268</v>
      </c>
      <c r="K734" s="274">
        <f>ROUND(C68,0)</f>
        <v>75240</v>
      </c>
      <c r="L734" s="274">
        <f>ROUND(C69,0)</f>
        <v>170233</v>
      </c>
      <c r="M734" s="274">
        <f>ROUND(C70,0)</f>
        <v>33657</v>
      </c>
      <c r="N734" s="274">
        <f>ROUND(C75,0)</f>
        <v>328200322</v>
      </c>
      <c r="O734" s="274">
        <f>ROUND(C73,0)</f>
        <v>327908001</v>
      </c>
      <c r="P734" s="274">
        <f>IF(C76&gt;0,ROUND(C76,0),0)</f>
        <v>85986</v>
      </c>
      <c r="Q734" s="274">
        <f>IF(C77&gt;0,ROUND(C77,0),0)</f>
        <v>0</v>
      </c>
      <c r="R734" s="274">
        <f>IF(C78&gt;0,ROUND(C78,0),0)</f>
        <v>386564</v>
      </c>
      <c r="S734" s="274">
        <f>IF(C79&gt;0,ROUND(C79,0),0)</f>
        <v>15922</v>
      </c>
      <c r="T734" s="274">
        <f>IF(C80&gt;0,ROUND(C80,2),0)</f>
        <v>181.6</v>
      </c>
      <c r="U734" s="274"/>
      <c r="V734" s="274"/>
      <c r="W734" s="274"/>
      <c r="X734" s="274"/>
      <c r="Y734" s="274">
        <f>IF(M668&lt;&gt;0,ROUND(M668,0),0)</f>
        <v>48273323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5" customHeight="1" x14ac:dyDescent="0.35">
      <c r="A735" s="209" t="str">
        <f>RIGHT($C$83,3)&amp;"*"&amp;RIGHT($C$82,4)&amp;"*"&amp;D$55&amp;"*"&amp;"A"</f>
        <v>001*2021*6030*A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5" customHeight="1" x14ac:dyDescent="0.35">
      <c r="A736" s="209" t="str">
        <f>RIGHT($C$83,3)&amp;"*"&amp;RIGHT($C$82,4)&amp;"*"&amp;E$55&amp;"*"&amp;"A"</f>
        <v>001*2021*6070*A</v>
      </c>
      <c r="B736" s="274">
        <f>ROUND(E59,0)</f>
        <v>90475</v>
      </c>
      <c r="C736" s="276">
        <f>ROUND(E60,2)</f>
        <v>770.66</v>
      </c>
      <c r="D736" s="274">
        <f>ROUND(E61,0)</f>
        <v>79490441</v>
      </c>
      <c r="E736" s="274">
        <f>ROUND(E62,0)</f>
        <v>10806674</v>
      </c>
      <c r="F736" s="274">
        <f>ROUND(E63,0)</f>
        <v>253023</v>
      </c>
      <c r="G736" s="274">
        <f>ROUND(E64,0)</f>
        <v>4948865</v>
      </c>
      <c r="H736" s="274">
        <f>ROUND(E65,0)</f>
        <v>64561</v>
      </c>
      <c r="I736" s="274">
        <f>ROUND(E66,0)</f>
        <v>2370231</v>
      </c>
      <c r="J736" s="274">
        <f>ROUND(E67,0)</f>
        <v>2957627</v>
      </c>
      <c r="K736" s="274">
        <f>ROUND(E68,0)</f>
        <v>3728769</v>
      </c>
      <c r="L736" s="274">
        <f>ROUND(E69,0)</f>
        <v>582771</v>
      </c>
      <c r="M736" s="274">
        <f>ROUND(E70,0)</f>
        <v>37313</v>
      </c>
      <c r="N736" s="274">
        <f>ROUND(E75,0)</f>
        <v>503683597</v>
      </c>
      <c r="O736" s="274">
        <f>ROUND(E73,0)</f>
        <v>470515275</v>
      </c>
      <c r="P736" s="274">
        <f>IF(E76&gt;0,ROUND(E76,0),0)</f>
        <v>300868</v>
      </c>
      <c r="Q736" s="274">
        <f>IF(E77&gt;0,ROUND(E77,0),0)</f>
        <v>706941</v>
      </c>
      <c r="R736" s="274">
        <f>IF(E78&gt;0,ROUND(E78,0),0)</f>
        <v>1387160</v>
      </c>
      <c r="S736" s="274">
        <f>IF(E79&gt;0,ROUND(E79,0),0)</f>
        <v>25680</v>
      </c>
      <c r="T736" s="276">
        <f>IF(E80&gt;0,ROUND(E80,2),0)</f>
        <v>470.2</v>
      </c>
      <c r="U736" s="274"/>
      <c r="V736" s="275"/>
      <c r="W736" s="274"/>
      <c r="X736" s="274"/>
      <c r="Y736" s="274">
        <f t="shared" si="21"/>
        <v>123161645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5" customHeight="1" x14ac:dyDescent="0.35">
      <c r="A737" s="209" t="str">
        <f>RIGHT($C$83,3)&amp;"*"&amp;RIGHT($C$82,4)&amp;"*"&amp;F$55&amp;"*"&amp;"A"</f>
        <v>001*2021*6100*A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5" customHeight="1" x14ac:dyDescent="0.35">
      <c r="A738" s="209" t="str">
        <f>RIGHT($C$83,3)&amp;"*"&amp;RIGHT($C$82,4)&amp;"*"&amp;G$55&amp;"*"&amp;"A"</f>
        <v>001*2021*6120*A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19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10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5" customHeight="1" x14ac:dyDescent="0.35">
      <c r="A739" s="209" t="str">
        <f>RIGHT($C$83,3)&amp;"*"&amp;RIGHT($C$82,4)&amp;"*"&amp;H$55&amp;"*"&amp;"A"</f>
        <v>001*2021*6140*A</v>
      </c>
      <c r="B739" s="274">
        <f>ROUND(H59,0)</f>
        <v>9459</v>
      </c>
      <c r="C739" s="276">
        <f>ROUND(H60,2)</f>
        <v>45.02</v>
      </c>
      <c r="D739" s="274">
        <f>ROUND(H61,0)</f>
        <v>4822427</v>
      </c>
      <c r="E739" s="274">
        <f>ROUND(H62,0)</f>
        <v>655606</v>
      </c>
      <c r="F739" s="274">
        <f>ROUND(H63,0)</f>
        <v>8350</v>
      </c>
      <c r="G739" s="274">
        <f>ROUND(H64,0)</f>
        <v>95543</v>
      </c>
      <c r="H739" s="274">
        <f>ROUND(H65,0)</f>
        <v>1483</v>
      </c>
      <c r="I739" s="274">
        <f>ROUND(H66,0)</f>
        <v>44892</v>
      </c>
      <c r="J739" s="274">
        <f>ROUND(H67,0)</f>
        <v>139330</v>
      </c>
      <c r="K739" s="274">
        <f>ROUND(H68,0)</f>
        <v>142</v>
      </c>
      <c r="L739" s="274">
        <f>ROUND(H69,0)</f>
        <v>13728</v>
      </c>
      <c r="M739" s="274">
        <f>ROUND(H70,0)</f>
        <v>0</v>
      </c>
      <c r="N739" s="274">
        <f>ROUND(H75,0)</f>
        <v>31670032</v>
      </c>
      <c r="O739" s="274">
        <f>ROUND(H73,0)</f>
        <v>31670032</v>
      </c>
      <c r="P739" s="274">
        <f>IF(H76&gt;0,ROUND(H76,0),0)</f>
        <v>14173</v>
      </c>
      <c r="Q739" s="274">
        <f>IF(H77&gt;0,ROUND(H77,0),0)</f>
        <v>87786</v>
      </c>
      <c r="R739" s="274">
        <f>IF(H78&gt;0,ROUND(H78,0),0)</f>
        <v>80816</v>
      </c>
      <c r="S739" s="274">
        <f>IF(H79&gt;0,ROUND(H79,0),0)</f>
        <v>2720</v>
      </c>
      <c r="T739" s="276">
        <f>IF(H80&gt;0,ROUND(H80,2),0)</f>
        <v>27.51</v>
      </c>
      <c r="U739" s="274"/>
      <c r="V739" s="275"/>
      <c r="W739" s="274"/>
      <c r="X739" s="274"/>
      <c r="Y739" s="274">
        <f t="shared" si="21"/>
        <v>7922792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5" customHeight="1" x14ac:dyDescent="0.35">
      <c r="A740" s="209" t="str">
        <f>RIGHT($C$83,3)&amp;"*"&amp;RIGHT($C$82,4)&amp;"*"&amp;I$55&amp;"*"&amp;"A"</f>
        <v>001*2021*6150*A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5" customHeight="1" x14ac:dyDescent="0.35">
      <c r="A741" s="209" t="str">
        <f>RIGHT($C$83,3)&amp;"*"&amp;RIGHT($C$82,4)&amp;"*"&amp;J$55&amp;"*"&amp;"A"</f>
        <v>001*2021*6170*A</v>
      </c>
      <c r="B741" s="274">
        <f>ROUND(J59,0)</f>
        <v>11053</v>
      </c>
      <c r="C741" s="276">
        <f>ROUND(J60,2)</f>
        <v>0.11</v>
      </c>
      <c r="D741" s="274">
        <f>ROUND(J61,0)</f>
        <v>10270</v>
      </c>
      <c r="E741" s="274">
        <f>ROUND(J62,0)</f>
        <v>1396</v>
      </c>
      <c r="F741" s="274">
        <f>ROUND(J63,0)</f>
        <v>0</v>
      </c>
      <c r="G741" s="274">
        <f>ROUND(J64,0)</f>
        <v>479</v>
      </c>
      <c r="H741" s="274">
        <f>ROUND(J65,0)</f>
        <v>56</v>
      </c>
      <c r="I741" s="274">
        <f>ROUND(J66,0)</f>
        <v>1121</v>
      </c>
      <c r="J741" s="274">
        <f>ROUND(J67,0)</f>
        <v>45930</v>
      </c>
      <c r="K741" s="274">
        <f>ROUND(J68,0)</f>
        <v>21</v>
      </c>
      <c r="L741" s="274">
        <f>ROUND(J69,0)</f>
        <v>4064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4672</v>
      </c>
      <c r="Q741" s="274">
        <f>IF(J77&gt;0,ROUND(J77,0),0)</f>
        <v>0</v>
      </c>
      <c r="R741" s="274">
        <f>IF(J78&gt;0,ROUND(J78,0),0)</f>
        <v>26641</v>
      </c>
      <c r="S741" s="274">
        <f>IF(J79&gt;0,ROUND(J79,0),0)</f>
        <v>0</v>
      </c>
      <c r="T741" s="276">
        <f>IF(J80&gt;0,ROUND(J80,2),0)</f>
        <v>0.02</v>
      </c>
      <c r="U741" s="274"/>
      <c r="V741" s="275"/>
      <c r="W741" s="274"/>
      <c r="X741" s="274"/>
      <c r="Y741" s="274">
        <f t="shared" si="21"/>
        <v>468581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5" customHeight="1" x14ac:dyDescent="0.35">
      <c r="A742" s="209" t="str">
        <f>RIGHT($C$83,3)&amp;"*"&amp;RIGHT($C$82,4)&amp;"*"&amp;K$55&amp;"*"&amp;"A"</f>
        <v>001*2021*6200*A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5" customHeight="1" x14ac:dyDescent="0.35">
      <c r="A743" s="209" t="str">
        <f>RIGHT($C$83,3)&amp;"*"&amp;RIGHT($C$82,4)&amp;"*"&amp;L$55&amp;"*"&amp;"A"</f>
        <v>001*2021*6210*A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5" customHeight="1" x14ac:dyDescent="0.35">
      <c r="A744" s="209" t="str">
        <f>RIGHT($C$83,3)&amp;"*"&amp;RIGHT($C$82,4)&amp;"*"&amp;M$55&amp;"*"&amp;"A"</f>
        <v>001*2021*6330*A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5" customHeight="1" x14ac:dyDescent="0.35">
      <c r="A745" s="209" t="str">
        <f>RIGHT($C$83,3)&amp;"*"&amp;RIGHT($C$82,4)&amp;"*"&amp;N$55&amp;"*"&amp;"A"</f>
        <v>001*2021*6400*A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5" customHeight="1" x14ac:dyDescent="0.35">
      <c r="A746" s="209" t="str">
        <f>RIGHT($C$83,3)&amp;"*"&amp;RIGHT($C$82,4)&amp;"*"&amp;O$55&amp;"*"&amp;"A"</f>
        <v>001*2021*7010*A</v>
      </c>
      <c r="B746" s="274">
        <f>ROUND(O59,0)</f>
        <v>7290</v>
      </c>
      <c r="C746" s="276">
        <f>ROUND(O60,2)</f>
        <v>153</v>
      </c>
      <c r="D746" s="274">
        <f>ROUND(O61,0)</f>
        <v>18580218</v>
      </c>
      <c r="E746" s="274">
        <f>ROUND(O62,0)</f>
        <v>2525969</v>
      </c>
      <c r="F746" s="274">
        <f>ROUND(O63,0)</f>
        <v>493101</v>
      </c>
      <c r="G746" s="274">
        <f>ROUND(O64,0)</f>
        <v>2403180</v>
      </c>
      <c r="H746" s="274">
        <f>ROUND(O65,0)</f>
        <v>4953</v>
      </c>
      <c r="I746" s="274">
        <f>ROUND(O66,0)</f>
        <v>445978</v>
      </c>
      <c r="J746" s="274">
        <f>ROUND(O67,0)</f>
        <v>349747</v>
      </c>
      <c r="K746" s="274">
        <f>ROUND(O68,0)</f>
        <v>932117</v>
      </c>
      <c r="L746" s="274">
        <f>ROUND(O69,0)</f>
        <v>1292057</v>
      </c>
      <c r="M746" s="274">
        <f>ROUND(O70,0)</f>
        <v>1487616</v>
      </c>
      <c r="N746" s="274">
        <f>ROUND(O75,0)</f>
        <v>116747728</v>
      </c>
      <c r="O746" s="274">
        <f>ROUND(O73,0)</f>
        <v>109381936</v>
      </c>
      <c r="P746" s="274">
        <f>IF(O76&gt;0,ROUND(O76,0),0)</f>
        <v>35578</v>
      </c>
      <c r="Q746" s="274">
        <f>IF(O77&gt;0,ROUND(O77,0),0)</f>
        <v>0</v>
      </c>
      <c r="R746" s="274">
        <f>IF(O78&gt;0,ROUND(O78,0),0)</f>
        <v>159949</v>
      </c>
      <c r="S746" s="274">
        <f>IF(O79&gt;0,ROUND(O79,0),0)</f>
        <v>0</v>
      </c>
      <c r="T746" s="276">
        <f>IF(O80&gt;0,ROUND(O80,2),0)</f>
        <v>66.540000000000006</v>
      </c>
      <c r="U746" s="274"/>
      <c r="V746" s="275"/>
      <c r="W746" s="274"/>
      <c r="X746" s="274"/>
      <c r="Y746" s="274">
        <f t="shared" si="21"/>
        <v>21433780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5" customHeight="1" x14ac:dyDescent="0.35">
      <c r="A747" s="209" t="str">
        <f>RIGHT($C$83,3)&amp;"*"&amp;RIGHT($C$82,4)&amp;"*"&amp;P$55&amp;"*"&amp;"A"</f>
        <v>001*2021*7020*A</v>
      </c>
      <c r="B747" s="274">
        <f>ROUND(P59,0)</f>
        <v>0</v>
      </c>
      <c r="C747" s="276">
        <f>ROUND(P60,2)</f>
        <v>319.37</v>
      </c>
      <c r="D747" s="274">
        <f>ROUND(P61,0)</f>
        <v>34670284</v>
      </c>
      <c r="E747" s="274">
        <f>ROUND(P62,0)</f>
        <v>4713403</v>
      </c>
      <c r="F747" s="274">
        <f>ROUND(P63,0)</f>
        <v>950090</v>
      </c>
      <c r="G747" s="274">
        <f>ROUND(P64,0)</f>
        <v>12160376</v>
      </c>
      <c r="H747" s="274">
        <f>ROUND(P65,0)</f>
        <v>8418</v>
      </c>
      <c r="I747" s="274">
        <f>ROUND(P66,0)</f>
        <v>3943642</v>
      </c>
      <c r="J747" s="274">
        <f>ROUND(P67,0)</f>
        <v>1389350</v>
      </c>
      <c r="K747" s="274">
        <f>ROUND(P68,0)</f>
        <v>2123695</v>
      </c>
      <c r="L747" s="274">
        <f>ROUND(P69,0)</f>
        <v>207107</v>
      </c>
      <c r="M747" s="274">
        <f>ROUND(P70,0)</f>
        <v>3363</v>
      </c>
      <c r="N747" s="274">
        <f>ROUND(P75,0)</f>
        <v>1130943088</v>
      </c>
      <c r="O747" s="274">
        <f>ROUND(P73,0)</f>
        <v>436275945</v>
      </c>
      <c r="P747" s="274">
        <f>IF(P76&gt;0,ROUND(P76,0),0)</f>
        <v>141333</v>
      </c>
      <c r="Q747" s="274">
        <f>IF(P77&gt;0,ROUND(P77,0),0)</f>
        <v>0</v>
      </c>
      <c r="R747" s="274">
        <f>IF(P78&gt;0,ROUND(P78,0),0)</f>
        <v>660743</v>
      </c>
      <c r="S747" s="274">
        <f>IF(P79&gt;0,ROUND(P79,0),0)</f>
        <v>0</v>
      </c>
      <c r="T747" s="276">
        <f>IF(P80&gt;0,ROUND(P80,2),0)</f>
        <v>134.74</v>
      </c>
      <c r="U747" s="274"/>
      <c r="V747" s="275"/>
      <c r="W747" s="274"/>
      <c r="X747" s="274"/>
      <c r="Y747" s="274">
        <f t="shared" si="21"/>
        <v>77238376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5" customHeight="1" x14ac:dyDescent="0.35">
      <c r="A748" s="209" t="str">
        <f>RIGHT($C$83,3)&amp;"*"&amp;RIGHT($C$82,4)&amp;"*"&amp;Q$55&amp;"*"&amp;"A"</f>
        <v>001*2021*7030*A</v>
      </c>
      <c r="B748" s="274">
        <f>ROUND(Q59,0)</f>
        <v>0</v>
      </c>
      <c r="C748" s="276">
        <f>ROUND(Q60,2)</f>
        <v>91.8</v>
      </c>
      <c r="D748" s="274">
        <f>ROUND(Q61,0)</f>
        <v>11471747</v>
      </c>
      <c r="E748" s="274">
        <f>ROUND(Q62,0)</f>
        <v>1559577</v>
      </c>
      <c r="F748" s="274">
        <f>ROUND(Q63,0)</f>
        <v>0</v>
      </c>
      <c r="G748" s="274">
        <f>ROUND(Q64,0)</f>
        <v>923682</v>
      </c>
      <c r="H748" s="274">
        <f>ROUND(Q65,0)</f>
        <v>3702</v>
      </c>
      <c r="I748" s="274">
        <f>ROUND(Q66,0)</f>
        <v>225681</v>
      </c>
      <c r="J748" s="274">
        <f>ROUND(Q67,0)</f>
        <v>399639</v>
      </c>
      <c r="K748" s="274">
        <f>ROUND(Q68,0)</f>
        <v>660207</v>
      </c>
      <c r="L748" s="274">
        <f>ROUND(Q69,0)</f>
        <v>67357</v>
      </c>
      <c r="M748" s="274">
        <f>ROUND(Q70,0)</f>
        <v>-645</v>
      </c>
      <c r="N748" s="274">
        <f>ROUND(Q75,0)</f>
        <v>74048581</v>
      </c>
      <c r="O748" s="274">
        <f>ROUND(Q73,0)</f>
        <v>26773462</v>
      </c>
      <c r="P748" s="274">
        <f>IF(Q76&gt;0,ROUND(Q76,0),0)</f>
        <v>40654</v>
      </c>
      <c r="Q748" s="274">
        <f>IF(Q77&gt;0,ROUND(Q77,0),0)</f>
        <v>0</v>
      </c>
      <c r="R748" s="274">
        <f>IF(Q78&gt;0,ROUND(Q78,0),0)</f>
        <v>184481</v>
      </c>
      <c r="S748" s="274">
        <f>IF(Q79&gt;0,ROUND(Q79,0),0)</f>
        <v>0</v>
      </c>
      <c r="T748" s="276">
        <f>IF(Q80&gt;0,ROUND(Q80,2),0)</f>
        <v>57.04</v>
      </c>
      <c r="U748" s="274"/>
      <c r="V748" s="275"/>
      <c r="W748" s="274"/>
      <c r="X748" s="274"/>
      <c r="Y748" s="274">
        <f t="shared" si="21"/>
        <v>14984882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5" customHeight="1" x14ac:dyDescent="0.35">
      <c r="A749" s="209" t="str">
        <f>RIGHT($C$83,3)&amp;"*"&amp;RIGHT($C$82,4)&amp;"*"&amp;R$55&amp;"*"&amp;"A"</f>
        <v>001*2021*7040*A</v>
      </c>
      <c r="B749" s="274">
        <f>ROUND(R59,0)</f>
        <v>0</v>
      </c>
      <c r="C749" s="276">
        <f>ROUND(R60,2)</f>
        <v>21.38</v>
      </c>
      <c r="D749" s="274">
        <f>ROUND(R61,0)</f>
        <v>1908548</v>
      </c>
      <c r="E749" s="274">
        <f>ROUND(R62,0)</f>
        <v>259466</v>
      </c>
      <c r="F749" s="274">
        <f>ROUND(R63,0)</f>
        <v>202617</v>
      </c>
      <c r="G749" s="274">
        <f>ROUND(R64,0)</f>
        <v>3913565</v>
      </c>
      <c r="H749" s="274">
        <f>ROUND(R65,0)</f>
        <v>2872</v>
      </c>
      <c r="I749" s="274">
        <f>ROUND(R66,0)</f>
        <v>439090</v>
      </c>
      <c r="J749" s="274">
        <f>ROUND(R67,0)</f>
        <v>44646</v>
      </c>
      <c r="K749" s="274">
        <f>ROUND(R68,0)</f>
        <v>145324</v>
      </c>
      <c r="L749" s="274">
        <f>ROUND(R69,0)</f>
        <v>11508</v>
      </c>
      <c r="M749" s="274">
        <f>ROUND(R70,0)</f>
        <v>0</v>
      </c>
      <c r="N749" s="274">
        <f>ROUND(R75,0)</f>
        <v>229513040</v>
      </c>
      <c r="O749" s="274">
        <f>ROUND(R73,0)</f>
        <v>96363387</v>
      </c>
      <c r="P749" s="274">
        <f>IF(R76&gt;0,ROUND(R76,0),0)</f>
        <v>4542</v>
      </c>
      <c r="Q749" s="274">
        <f>IF(R77&gt;0,ROUND(R77,0),0)</f>
        <v>0</v>
      </c>
      <c r="R749" s="274">
        <f>IF(R78&gt;0,ROUND(R78,0),0)</f>
        <v>20418</v>
      </c>
      <c r="S749" s="274">
        <f>IF(R79&gt;0,ROUND(R79,0),0)</f>
        <v>0</v>
      </c>
      <c r="T749" s="276">
        <f>IF(R80&gt;0,ROUND(R80,2),0)</f>
        <v>0.01</v>
      </c>
      <c r="U749" s="274"/>
      <c r="V749" s="275"/>
      <c r="W749" s="274"/>
      <c r="X749" s="274"/>
      <c r="Y749" s="274">
        <f t="shared" si="21"/>
        <v>10074696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5" customHeight="1" x14ac:dyDescent="0.35">
      <c r="A750" s="209" t="str">
        <f>RIGHT($C$83,3)&amp;"*"&amp;RIGHT($C$82,4)&amp;"*"&amp;S$55&amp;"*"&amp;"A"</f>
        <v>001*2021*7050*A</v>
      </c>
      <c r="B750" s="274"/>
      <c r="C750" s="276">
        <f>ROUND(S60,2)</f>
        <v>57.94</v>
      </c>
      <c r="D750" s="274">
        <f>ROUND(S61,0)</f>
        <v>4239868</v>
      </c>
      <c r="E750" s="274">
        <f>ROUND(S62,0)</f>
        <v>576407</v>
      </c>
      <c r="F750" s="274">
        <f>ROUND(S63,0)</f>
        <v>196229</v>
      </c>
      <c r="G750" s="274">
        <f>ROUND(S64,0)</f>
        <v>51756613</v>
      </c>
      <c r="H750" s="274">
        <f>ROUND(S65,0)</f>
        <v>1169</v>
      </c>
      <c r="I750" s="274">
        <f>ROUND(S66,0)</f>
        <v>3749914</v>
      </c>
      <c r="J750" s="274">
        <f>ROUND(S67,0)</f>
        <v>232145</v>
      </c>
      <c r="K750" s="274">
        <f>ROUND(S68,0)</f>
        <v>4810788</v>
      </c>
      <c r="L750" s="274">
        <f>ROUND(S69,0)</f>
        <v>85533</v>
      </c>
      <c r="M750" s="274">
        <f>ROUND(S70,0)</f>
        <v>0</v>
      </c>
      <c r="N750" s="274">
        <f>ROUND(S75,0)</f>
        <v>0</v>
      </c>
      <c r="O750" s="274">
        <f>ROUND(S73,0)</f>
        <v>-302632</v>
      </c>
      <c r="P750" s="274">
        <f>IF(S76&gt;0,ROUND(S76,0),0)</f>
        <v>23615</v>
      </c>
      <c r="Q750" s="274">
        <f>IF(S77&gt;0,ROUND(S77,0),0)</f>
        <v>0</v>
      </c>
      <c r="R750" s="274">
        <f>IF(S78&gt;0,ROUND(S78,0),0)</f>
        <v>106166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36966773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5" customHeight="1" x14ac:dyDescent="0.35">
      <c r="A751" s="209" t="str">
        <f>RIGHT($C$83,3)&amp;"*"&amp;RIGHT($C$82,4)&amp;"*"&amp;T$55&amp;"*"&amp;"A"</f>
        <v>001*2021*7060*A</v>
      </c>
      <c r="B751" s="274"/>
      <c r="C751" s="276">
        <f>ROUND(T60,2)</f>
        <v>7.98</v>
      </c>
      <c r="D751" s="274">
        <f>ROUND(T61,0)</f>
        <v>1126830</v>
      </c>
      <c r="E751" s="274">
        <f>ROUND(T62,0)</f>
        <v>153192</v>
      </c>
      <c r="F751" s="274">
        <f>ROUND(T63,0)</f>
        <v>1980</v>
      </c>
      <c r="G751" s="274">
        <f>ROUND(T64,0)</f>
        <v>348706</v>
      </c>
      <c r="H751" s="274">
        <f>ROUND(T65,0)</f>
        <v>587</v>
      </c>
      <c r="I751" s="274">
        <f>ROUND(T66,0)</f>
        <v>312</v>
      </c>
      <c r="J751" s="274">
        <f>ROUND(T67,0)</f>
        <v>14552</v>
      </c>
      <c r="K751" s="274">
        <f>ROUND(T68,0)</f>
        <v>5</v>
      </c>
      <c r="L751" s="274">
        <f>ROUND(T69,0)</f>
        <v>2969</v>
      </c>
      <c r="M751" s="274">
        <f>ROUND(T70,0)</f>
        <v>0</v>
      </c>
      <c r="N751" s="274">
        <f>ROUND(T75,0)</f>
        <v>7337961</v>
      </c>
      <c r="O751" s="274">
        <f>ROUND(T73,0)</f>
        <v>6923304</v>
      </c>
      <c r="P751" s="274">
        <f>IF(T76&gt;0,ROUND(T76,0),0)</f>
        <v>1480</v>
      </c>
      <c r="Q751" s="274">
        <f>IF(T77&gt;0,ROUND(T77,0),0)</f>
        <v>0</v>
      </c>
      <c r="R751" s="274">
        <f>IF(T78&gt;0,ROUND(T78,0),0)</f>
        <v>6887</v>
      </c>
      <c r="S751" s="274">
        <f>IF(T79&gt;0,ROUND(T79,0),0)</f>
        <v>0</v>
      </c>
      <c r="T751" s="276">
        <f>IF(T80&gt;0,ROUND(T80,2),0)</f>
        <v>6.72</v>
      </c>
      <c r="U751" s="274"/>
      <c r="V751" s="275"/>
      <c r="W751" s="274"/>
      <c r="X751" s="274"/>
      <c r="Y751" s="274">
        <f t="shared" si="21"/>
        <v>1349409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5" customHeight="1" x14ac:dyDescent="0.35">
      <c r="A752" s="209" t="str">
        <f>RIGHT($C$83,3)&amp;"*"&amp;RIGHT($C$82,4)&amp;"*"&amp;U$55&amp;"*"&amp;"A"</f>
        <v>001*2021*7070*A</v>
      </c>
      <c r="B752" s="274">
        <f>ROUND(U59,0)</f>
        <v>0</v>
      </c>
      <c r="C752" s="276">
        <f>ROUND(U60,2)</f>
        <v>9.1199999999999992</v>
      </c>
      <c r="D752" s="274">
        <f>ROUND(U61,0)</f>
        <v>1112458</v>
      </c>
      <c r="E752" s="274">
        <f>ROUND(U62,0)</f>
        <v>151238</v>
      </c>
      <c r="F752" s="274">
        <f>ROUND(U63,0)</f>
        <v>3080967</v>
      </c>
      <c r="G752" s="274">
        <f>ROUND(U64,0)</f>
        <v>7663032</v>
      </c>
      <c r="H752" s="274">
        <f>ROUND(U65,0)</f>
        <v>46038</v>
      </c>
      <c r="I752" s="274">
        <f>ROUND(U66,0)</f>
        <v>29550005</v>
      </c>
      <c r="J752" s="274">
        <f>ROUND(U67,0)</f>
        <v>204913</v>
      </c>
      <c r="K752" s="274">
        <f>ROUND(U68,0)</f>
        <v>101010</v>
      </c>
      <c r="L752" s="274">
        <f>ROUND(U69,0)</f>
        <v>34125</v>
      </c>
      <c r="M752" s="274">
        <f>ROUND(U70,0)</f>
        <v>190</v>
      </c>
      <c r="N752" s="274">
        <f>ROUND(U75,0)</f>
        <v>230943676</v>
      </c>
      <c r="O752" s="274">
        <f>ROUND(U73,0)</f>
        <v>121592211</v>
      </c>
      <c r="P752" s="274">
        <f>IF(U76&gt;0,ROUND(U76,0),0)</f>
        <v>20845</v>
      </c>
      <c r="Q752" s="274">
        <f>IF(U77&gt;0,ROUND(U77,0),0)</f>
        <v>0</v>
      </c>
      <c r="R752" s="274">
        <f>IF(U78&gt;0,ROUND(U78,0),0)</f>
        <v>97669</v>
      </c>
      <c r="S752" s="274">
        <f>IF(U79&gt;0,ROUND(U79,0),0)</f>
        <v>0</v>
      </c>
      <c r="T752" s="276">
        <f>IF(U80&gt;0,ROUND(U80,2),0)</f>
        <v>0.01</v>
      </c>
      <c r="U752" s="274"/>
      <c r="V752" s="275"/>
      <c r="W752" s="274"/>
      <c r="X752" s="274"/>
      <c r="Y752" s="274">
        <f t="shared" si="21"/>
        <v>30630738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5" customHeight="1" x14ac:dyDescent="0.35">
      <c r="A753" s="209" t="str">
        <f>RIGHT($C$83,3)&amp;"*"&amp;RIGHT($C$82,4)&amp;"*"&amp;V$55&amp;"*"&amp;"A"</f>
        <v>001*2021*7110*A</v>
      </c>
      <c r="B753" s="274">
        <f>ROUND(V59,0)</f>
        <v>0</v>
      </c>
      <c r="C753" s="276">
        <f>ROUND(V60,2)</f>
        <v>11.34</v>
      </c>
      <c r="D753" s="274">
        <f>ROUND(V61,0)</f>
        <v>1192153</v>
      </c>
      <c r="E753" s="274">
        <f>ROUND(V62,0)</f>
        <v>162072</v>
      </c>
      <c r="F753" s="274">
        <f>ROUND(V63,0)</f>
        <v>9450</v>
      </c>
      <c r="G753" s="274">
        <f>ROUND(V64,0)</f>
        <v>1898484</v>
      </c>
      <c r="H753" s="274">
        <f>ROUND(V65,0)</f>
        <v>0</v>
      </c>
      <c r="I753" s="274">
        <f>ROUND(V66,0)</f>
        <v>192008</v>
      </c>
      <c r="J753" s="274">
        <f>ROUND(V67,0)</f>
        <v>54144</v>
      </c>
      <c r="K753" s="274">
        <f>ROUND(V68,0)</f>
        <v>1836</v>
      </c>
      <c r="L753" s="274">
        <f>ROUND(V69,0)</f>
        <v>23520</v>
      </c>
      <c r="M753" s="274">
        <f>ROUND(V70,0)</f>
        <v>16805</v>
      </c>
      <c r="N753" s="274">
        <f>ROUND(V75,0)</f>
        <v>47761127</v>
      </c>
      <c r="O753" s="274">
        <f>ROUND(V73,0)</f>
        <v>27656813</v>
      </c>
      <c r="P753" s="274">
        <f>IF(V76&gt;0,ROUND(V76,0),0)</f>
        <v>5508</v>
      </c>
      <c r="Q753" s="274">
        <f>IF(V77&gt;0,ROUND(V77,0),0)</f>
        <v>0</v>
      </c>
      <c r="R753" s="274">
        <f>IF(V78&gt;0,ROUND(V78,0),0)</f>
        <v>28506</v>
      </c>
      <c r="S753" s="274">
        <f>IF(V79&gt;0,ROUND(V79,0),0)</f>
        <v>0</v>
      </c>
      <c r="T753" s="276">
        <f>IF(V80&gt;0,ROUND(V80,2),0)</f>
        <v>0.84</v>
      </c>
      <c r="U753" s="274"/>
      <c r="V753" s="275"/>
      <c r="W753" s="274"/>
      <c r="X753" s="274"/>
      <c r="Y753" s="274">
        <f t="shared" si="21"/>
        <v>3646078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5" customHeight="1" x14ac:dyDescent="0.35">
      <c r="A754" s="209" t="str">
        <f>RIGHT($C$83,3)&amp;"*"&amp;RIGHT($C$82,4)&amp;"*"&amp;W$55&amp;"*"&amp;"A"</f>
        <v>001*2021*7120*A</v>
      </c>
      <c r="B754" s="274">
        <f>ROUND(W59,0)</f>
        <v>0</v>
      </c>
      <c r="C754" s="276">
        <f>ROUND(W60,2)</f>
        <v>8.4600000000000009</v>
      </c>
      <c r="D754" s="274">
        <f>ROUND(W61,0)</f>
        <v>1173958</v>
      </c>
      <c r="E754" s="274">
        <f>ROUND(W62,0)</f>
        <v>159599</v>
      </c>
      <c r="F754" s="274">
        <f>ROUND(W63,0)</f>
        <v>0</v>
      </c>
      <c r="G754" s="274">
        <f>ROUND(W64,0)</f>
        <v>110446</v>
      </c>
      <c r="H754" s="274">
        <f>ROUND(W65,0)</f>
        <v>0</v>
      </c>
      <c r="I754" s="274">
        <f>ROUND(W66,0)</f>
        <v>392652</v>
      </c>
      <c r="J754" s="274">
        <f>ROUND(W67,0)</f>
        <v>0</v>
      </c>
      <c r="K754" s="274">
        <f>ROUND(W68,0)</f>
        <v>6</v>
      </c>
      <c r="L754" s="274">
        <f>ROUND(W69,0)</f>
        <v>1485</v>
      </c>
      <c r="M754" s="274">
        <f>ROUND(W70,0)</f>
        <v>0</v>
      </c>
      <c r="N754" s="274">
        <f>ROUND(W75,0)</f>
        <v>13883063</v>
      </c>
      <c r="O754" s="274">
        <f>ROUND(W73,0)</f>
        <v>5502283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1369907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5" customHeight="1" x14ac:dyDescent="0.35">
      <c r="A755" s="209" t="str">
        <f>RIGHT($C$83,3)&amp;"*"&amp;RIGHT($C$82,4)&amp;"*"&amp;X$55&amp;"*"&amp;"A"</f>
        <v>001*2021*7130*A</v>
      </c>
      <c r="B755" s="274">
        <f>ROUND(X59,0)</f>
        <v>0</v>
      </c>
      <c r="C755" s="276">
        <f>ROUND(X60,2)</f>
        <v>23.98</v>
      </c>
      <c r="D755" s="274">
        <f>ROUND(X61,0)</f>
        <v>2825912</v>
      </c>
      <c r="E755" s="274">
        <f>ROUND(X62,0)</f>
        <v>384181</v>
      </c>
      <c r="F755" s="274">
        <f>ROUND(X63,0)</f>
        <v>780</v>
      </c>
      <c r="G755" s="274">
        <f>ROUND(X64,0)</f>
        <v>496726</v>
      </c>
      <c r="H755" s="274">
        <f>ROUND(X65,0)</f>
        <v>624</v>
      </c>
      <c r="I755" s="274">
        <f>ROUND(X66,0)</f>
        <v>1148431</v>
      </c>
      <c r="J755" s="274">
        <f>ROUND(X67,0)</f>
        <v>0</v>
      </c>
      <c r="K755" s="274">
        <f>ROUND(X68,0)</f>
        <v>1</v>
      </c>
      <c r="L755" s="274">
        <f>ROUND(X69,0)</f>
        <v>2711</v>
      </c>
      <c r="M755" s="274">
        <f>ROUND(X70,0)</f>
        <v>1170318</v>
      </c>
      <c r="N755" s="274">
        <f>ROUND(X75,0)</f>
        <v>55008645</v>
      </c>
      <c r="O755" s="274">
        <f>ROUND(X73,0)</f>
        <v>21922648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0.06</v>
      </c>
      <c r="U755" s="274"/>
      <c r="V755" s="275"/>
      <c r="W755" s="274"/>
      <c r="X755" s="274"/>
      <c r="Y755" s="274">
        <f t="shared" si="21"/>
        <v>3453821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5" customHeight="1" x14ac:dyDescent="0.35">
      <c r="A756" s="209" t="str">
        <f>RIGHT($C$83,3)&amp;"*"&amp;RIGHT($C$82,4)&amp;"*"&amp;Y$55&amp;"*"&amp;"A"</f>
        <v>001*2021*7140*A</v>
      </c>
      <c r="B756" s="274">
        <f>ROUND(Y59,0)</f>
        <v>0</v>
      </c>
      <c r="C756" s="276">
        <f>ROUND(Y60,2)</f>
        <v>135.72999999999999</v>
      </c>
      <c r="D756" s="274">
        <f>ROUND(Y61,0)</f>
        <v>13722530</v>
      </c>
      <c r="E756" s="274">
        <f>ROUND(Y62,0)</f>
        <v>1865569</v>
      </c>
      <c r="F756" s="274">
        <f>ROUND(Y63,0)</f>
        <v>2591788</v>
      </c>
      <c r="G756" s="274">
        <f>ROUND(Y64,0)</f>
        <v>2929340</v>
      </c>
      <c r="H756" s="274">
        <f>ROUND(Y65,0)</f>
        <v>13122</v>
      </c>
      <c r="I756" s="274">
        <f>ROUND(Y66,0)</f>
        <v>3932420</v>
      </c>
      <c r="J756" s="274">
        <f>ROUND(Y67,0)</f>
        <v>757024</v>
      </c>
      <c r="K756" s="274">
        <f>ROUND(Y68,0)</f>
        <v>1729523</v>
      </c>
      <c r="L756" s="274">
        <f>ROUND(Y69,0)</f>
        <v>101257</v>
      </c>
      <c r="M756" s="274">
        <f>ROUND(Y70,0)</f>
        <v>19875</v>
      </c>
      <c r="N756" s="274">
        <f>ROUND(Y75,0)</f>
        <v>166627121</v>
      </c>
      <c r="O756" s="274">
        <f>ROUND(Y73,0)</f>
        <v>73881622</v>
      </c>
      <c r="P756" s="274">
        <f>IF(Y76&gt;0,ROUND(Y76,0),0)</f>
        <v>77009</v>
      </c>
      <c r="Q756" s="274">
        <f>IF(Y77&gt;0,ROUND(Y77,0),0)</f>
        <v>0</v>
      </c>
      <c r="R756" s="274">
        <f>IF(Y78&gt;0,ROUND(Y78,0),0)</f>
        <v>371956</v>
      </c>
      <c r="S756" s="274">
        <f>IF(Y79&gt;0,ROUND(Y79,0),0)</f>
        <v>0</v>
      </c>
      <c r="T756" s="276">
        <f>IF(Y80&gt;0,ROUND(Y80,2),0)</f>
        <v>4.54</v>
      </c>
      <c r="U756" s="274"/>
      <c r="V756" s="275"/>
      <c r="W756" s="274"/>
      <c r="X756" s="274"/>
      <c r="Y756" s="274">
        <f t="shared" si="21"/>
        <v>26396211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5" customHeight="1" x14ac:dyDescent="0.35">
      <c r="A757" s="209" t="str">
        <f>RIGHT($C$83,3)&amp;"*"&amp;RIGHT($C$82,4)&amp;"*"&amp;Z$55&amp;"*"&amp;"A"</f>
        <v>001*2021*7150*A</v>
      </c>
      <c r="B757" s="274">
        <f>ROUND(Z59,0)</f>
        <v>0</v>
      </c>
      <c r="C757" s="276">
        <f>ROUND(Z60,2)</f>
        <v>304.86</v>
      </c>
      <c r="D757" s="274">
        <f>ROUND(Z61,0)</f>
        <v>43519711</v>
      </c>
      <c r="E757" s="274">
        <f>ROUND(Z62,0)</f>
        <v>5916476</v>
      </c>
      <c r="F757" s="274">
        <f>ROUND(Z63,0)</f>
        <v>544800</v>
      </c>
      <c r="G757" s="274">
        <f>ROUND(Z64,0)</f>
        <v>4461997</v>
      </c>
      <c r="H757" s="274">
        <f>ROUND(Z65,0)</f>
        <v>308760</v>
      </c>
      <c r="I757" s="274">
        <f>ROUND(Z66,0)</f>
        <v>4559765</v>
      </c>
      <c r="J757" s="274">
        <f>ROUND(Z67,0)</f>
        <v>1430892</v>
      </c>
      <c r="K757" s="274">
        <f>ROUND(Z68,0)</f>
        <v>5695584</v>
      </c>
      <c r="L757" s="274">
        <f>ROUND(Z69,0)</f>
        <v>969109</v>
      </c>
      <c r="M757" s="274">
        <f>ROUND(Z70,0)</f>
        <v>1502691</v>
      </c>
      <c r="N757" s="274">
        <f>ROUND(Z75,0)</f>
        <v>166330415</v>
      </c>
      <c r="O757" s="274">
        <f>ROUND(Z73,0)</f>
        <v>3479763</v>
      </c>
      <c r="P757" s="274">
        <f>IF(Z76&gt;0,ROUND(Z76,0),0)</f>
        <v>145559</v>
      </c>
      <c r="Q757" s="274">
        <f>IF(Z77&gt;0,ROUND(Z77,0),0)</f>
        <v>0</v>
      </c>
      <c r="R757" s="274">
        <f>IF(Z78&gt;0,ROUND(Z78,0),0)</f>
        <v>664070</v>
      </c>
      <c r="S757" s="274">
        <f>IF(Z79&gt;0,ROUND(Z79,0),0)</f>
        <v>0</v>
      </c>
      <c r="T757" s="276">
        <f>IF(Z80&gt;0,ROUND(Z80,2),0)</f>
        <v>84.66</v>
      </c>
      <c r="U757" s="274"/>
      <c r="V757" s="275"/>
      <c r="W757" s="274"/>
      <c r="X757" s="274"/>
      <c r="Y757" s="274">
        <f t="shared" si="21"/>
        <v>54856217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5" customHeight="1" x14ac:dyDescent="0.35">
      <c r="A758" s="209" t="str">
        <f>RIGHT($C$83,3)&amp;"*"&amp;RIGHT($C$82,4)&amp;"*"&amp;AA$55&amp;"*"&amp;"A"</f>
        <v>001*2021*7160*A</v>
      </c>
      <c r="B758" s="274">
        <f>ROUND(AA59,0)</f>
        <v>0</v>
      </c>
      <c r="C758" s="276">
        <f>ROUND(AA60,2)</f>
        <v>4.13</v>
      </c>
      <c r="D758" s="274">
        <f>ROUND(AA61,0)</f>
        <v>641614</v>
      </c>
      <c r="E758" s="274">
        <f>ROUND(AA62,0)</f>
        <v>87227</v>
      </c>
      <c r="F758" s="274">
        <f>ROUND(AA63,0)</f>
        <v>0</v>
      </c>
      <c r="G758" s="274">
        <f>ROUND(AA64,0)</f>
        <v>1558472</v>
      </c>
      <c r="H758" s="274">
        <f>ROUND(AA65,0)</f>
        <v>0</v>
      </c>
      <c r="I758" s="274">
        <f>ROUND(AA66,0)</f>
        <v>193062</v>
      </c>
      <c r="J758" s="274">
        <f>ROUND(AA67,0)</f>
        <v>41760</v>
      </c>
      <c r="K758" s="274">
        <f>ROUND(AA68,0)</f>
        <v>-20</v>
      </c>
      <c r="L758" s="274">
        <f>ROUND(AA69,0)</f>
        <v>8448</v>
      </c>
      <c r="M758" s="274">
        <f>ROUND(AA70,0)</f>
        <v>0</v>
      </c>
      <c r="N758" s="274">
        <f>ROUND(AA75,0)</f>
        <v>12019929</v>
      </c>
      <c r="O758" s="274">
        <f>ROUND(AA73,0)</f>
        <v>1411505</v>
      </c>
      <c r="P758" s="274">
        <f>IF(AA76&gt;0,ROUND(AA76,0),0)</f>
        <v>4248</v>
      </c>
      <c r="Q758" s="274">
        <f>IF(AA77&gt;0,ROUND(AA77,0),0)</f>
        <v>0</v>
      </c>
      <c r="R758" s="274">
        <f>IF(AA78&gt;0,ROUND(AA78,0),0)</f>
        <v>19098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2037995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5" customHeight="1" x14ac:dyDescent="0.35">
      <c r="A759" s="209" t="str">
        <f>RIGHT($C$83,3)&amp;"*"&amp;RIGHT($C$82,4)&amp;"*"&amp;AB$55&amp;"*"&amp;"A"</f>
        <v>001*2021*7170*A</v>
      </c>
      <c r="B759" s="274"/>
      <c r="C759" s="276">
        <f>ROUND(AB60,2)</f>
        <v>153.43</v>
      </c>
      <c r="D759" s="274">
        <f>ROUND(AB61,0)</f>
        <v>18431387</v>
      </c>
      <c r="E759" s="274">
        <f>ROUND(AB62,0)</f>
        <v>2505735</v>
      </c>
      <c r="F759" s="274">
        <f>ROUND(AB63,0)</f>
        <v>330174</v>
      </c>
      <c r="G759" s="274">
        <f>ROUND(AB64,0)</f>
        <v>128799141</v>
      </c>
      <c r="H759" s="274">
        <f>ROUND(AB65,0)</f>
        <v>7810</v>
      </c>
      <c r="I759" s="274">
        <f>ROUND(AB66,0)</f>
        <v>785676</v>
      </c>
      <c r="J759" s="274">
        <f>ROUND(AB67,0)</f>
        <v>225377</v>
      </c>
      <c r="K759" s="274">
        <f>ROUND(AB68,0)</f>
        <v>954124</v>
      </c>
      <c r="L759" s="274">
        <f>ROUND(AB69,0)</f>
        <v>575737</v>
      </c>
      <c r="M759" s="274">
        <f>ROUND(AB70,0)</f>
        <v>15232085</v>
      </c>
      <c r="N759" s="274">
        <f>ROUND(AB75,0)</f>
        <v>1031568795</v>
      </c>
      <c r="O759" s="274">
        <f>ROUND(AB73,0)</f>
        <v>174147188</v>
      </c>
      <c r="P759" s="274">
        <f>IF(AB76&gt;0,ROUND(AB76,0),0)</f>
        <v>22927</v>
      </c>
      <c r="Q759" s="274">
        <f>IF(AB77&gt;0,ROUND(AB77,0),0)</f>
        <v>0</v>
      </c>
      <c r="R759" s="274">
        <f>IF(AB78&gt;0,ROUND(AB78,0),0)</f>
        <v>109061</v>
      </c>
      <c r="S759" s="274">
        <f>IF(AB79&gt;0,ROUND(AB79,0),0)</f>
        <v>0</v>
      </c>
      <c r="T759" s="276">
        <f>IF(AB80&gt;0,ROUND(AB80,2),0)</f>
        <v>0.01</v>
      </c>
      <c r="U759" s="274"/>
      <c r="V759" s="275"/>
      <c r="W759" s="274"/>
      <c r="X759" s="274"/>
      <c r="Y759" s="274">
        <f t="shared" si="21"/>
        <v>101432599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5" customHeight="1" x14ac:dyDescent="0.35">
      <c r="A760" s="209" t="str">
        <f>RIGHT($C$83,3)&amp;"*"&amp;RIGHT($C$82,4)&amp;"*"&amp;AC$55&amp;"*"&amp;"A"</f>
        <v>001*2021*7180*A</v>
      </c>
      <c r="B760" s="274">
        <f>ROUND(AC59,0)</f>
        <v>0</v>
      </c>
      <c r="C760" s="276">
        <f>ROUND(AC60,2)</f>
        <v>68.56</v>
      </c>
      <c r="D760" s="274">
        <f>ROUND(AC61,0)</f>
        <v>7845283</v>
      </c>
      <c r="E760" s="274">
        <f>ROUND(AC62,0)</f>
        <v>1066561</v>
      </c>
      <c r="F760" s="274">
        <f>ROUND(AC63,0)</f>
        <v>132361</v>
      </c>
      <c r="G760" s="274">
        <f>ROUND(AC64,0)</f>
        <v>2116589</v>
      </c>
      <c r="H760" s="274">
        <f>ROUND(AC65,0)</f>
        <v>14802</v>
      </c>
      <c r="I760" s="274">
        <f>ROUND(AC66,0)</f>
        <v>57105</v>
      </c>
      <c r="J760" s="274">
        <f>ROUND(AC67,0)</f>
        <v>42210</v>
      </c>
      <c r="K760" s="274">
        <f>ROUND(AC68,0)</f>
        <v>64054</v>
      </c>
      <c r="L760" s="274">
        <f>ROUND(AC69,0)</f>
        <v>68892</v>
      </c>
      <c r="M760" s="274">
        <f>ROUND(AC70,0)</f>
        <v>-1976</v>
      </c>
      <c r="N760" s="274">
        <f>ROUND(AC75,0)</f>
        <v>99689860</v>
      </c>
      <c r="O760" s="274">
        <f>ROUND(AC73,0)</f>
        <v>95435638</v>
      </c>
      <c r="P760" s="274">
        <f>IF(AC76&gt;0,ROUND(AC76,0),0)</f>
        <v>4294</v>
      </c>
      <c r="Q760" s="274">
        <f>IF(AC77&gt;0,ROUND(AC77,0),0)</f>
        <v>0</v>
      </c>
      <c r="R760" s="274">
        <f>IF(AC78&gt;0,ROUND(AC78,0),0)</f>
        <v>19304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9210214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5" customHeight="1" x14ac:dyDescent="0.35">
      <c r="A761" s="209" t="str">
        <f>RIGHT($C$83,3)&amp;"*"&amp;RIGHT($C$82,4)&amp;"*"&amp;AD$55&amp;"*"&amp;"A"</f>
        <v>001*2021*7190*A</v>
      </c>
      <c r="B761" s="274">
        <f>ROUND(AD59,0)</f>
        <v>0</v>
      </c>
      <c r="C761" s="276">
        <f>ROUND(AD60,2)</f>
        <v>17.3</v>
      </c>
      <c r="D761" s="274">
        <f>ROUND(AD61,0)</f>
        <v>2354299</v>
      </c>
      <c r="E761" s="274">
        <f>ROUND(AD62,0)</f>
        <v>320065</v>
      </c>
      <c r="F761" s="274">
        <f>ROUND(AD63,0)</f>
        <v>3050</v>
      </c>
      <c r="G761" s="274">
        <f>ROUND(AD64,0)</f>
        <v>169610</v>
      </c>
      <c r="H761" s="274">
        <f>ROUND(AD65,0)</f>
        <v>396</v>
      </c>
      <c r="I761" s="274">
        <f>ROUND(AD66,0)</f>
        <v>28512</v>
      </c>
      <c r="J761" s="274">
        <f>ROUND(AD67,0)</f>
        <v>36065</v>
      </c>
      <c r="K761" s="274">
        <f>ROUND(AD68,0)</f>
        <v>5</v>
      </c>
      <c r="L761" s="274">
        <f>ROUND(AD69,0)</f>
        <v>1734</v>
      </c>
      <c r="M761" s="274">
        <f>ROUND(AD70,0)</f>
        <v>0</v>
      </c>
      <c r="N761" s="274">
        <f>ROUND(AD75,0)</f>
        <v>18382851</v>
      </c>
      <c r="O761" s="274">
        <f>ROUND(AD73,0)</f>
        <v>17955875</v>
      </c>
      <c r="P761" s="274">
        <f>IF(AD76&gt;0,ROUND(AD76,0),0)</f>
        <v>3669</v>
      </c>
      <c r="Q761" s="274">
        <f>IF(AD77&gt;0,ROUND(AD77,0),0)</f>
        <v>0</v>
      </c>
      <c r="R761" s="274">
        <f>IF(AD78&gt;0,ROUND(AD78,0),0)</f>
        <v>16494</v>
      </c>
      <c r="S761" s="274">
        <f>IF(AD79&gt;0,ROUND(AD79,0),0)</f>
        <v>0</v>
      </c>
      <c r="T761" s="276">
        <f>IF(AD80&gt;0,ROUND(AD80,2),0)</f>
        <v>13.59</v>
      </c>
      <c r="U761" s="274"/>
      <c r="V761" s="275"/>
      <c r="W761" s="274"/>
      <c r="X761" s="274"/>
      <c r="Y761" s="274">
        <f t="shared" si="21"/>
        <v>2658732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5" customHeight="1" x14ac:dyDescent="0.35">
      <c r="A762" s="209" t="str">
        <f>RIGHT($C$83,3)&amp;"*"&amp;RIGHT($C$82,4)&amp;"*"&amp;AE$55&amp;"*"&amp;"A"</f>
        <v>001*2021*7200*A</v>
      </c>
      <c r="B762" s="274">
        <f>ROUND(AE59,0)</f>
        <v>0</v>
      </c>
      <c r="C762" s="276">
        <f>ROUND(AE60,2)</f>
        <v>54.19</v>
      </c>
      <c r="D762" s="274">
        <f>ROUND(AE61,0)</f>
        <v>5518051</v>
      </c>
      <c r="E762" s="274">
        <f>ROUND(AE62,0)</f>
        <v>750175</v>
      </c>
      <c r="F762" s="274">
        <f>ROUND(AE63,0)</f>
        <v>303</v>
      </c>
      <c r="G762" s="274">
        <f>ROUND(AE64,0)</f>
        <v>22061</v>
      </c>
      <c r="H762" s="274">
        <f>ROUND(AE65,0)</f>
        <v>7962</v>
      </c>
      <c r="I762" s="274">
        <f>ROUND(AE66,0)</f>
        <v>117875</v>
      </c>
      <c r="J762" s="274">
        <f>ROUND(AE67,0)</f>
        <v>155150</v>
      </c>
      <c r="K762" s="274">
        <f>ROUND(AE68,0)</f>
        <v>804196</v>
      </c>
      <c r="L762" s="274">
        <f>ROUND(AE69,0)</f>
        <v>32693</v>
      </c>
      <c r="M762" s="274">
        <f>ROUND(AE70,0)</f>
        <v>3207</v>
      </c>
      <c r="N762" s="274">
        <f>ROUND(AE75,0)</f>
        <v>34104512</v>
      </c>
      <c r="O762" s="274">
        <f>ROUND(AE73,0)</f>
        <v>28944767</v>
      </c>
      <c r="P762" s="274">
        <f>IF(AE76&gt;0,ROUND(AE76,0),0)</f>
        <v>15783</v>
      </c>
      <c r="Q762" s="274">
        <f>IF(AE77&gt;0,ROUND(AE77,0),0)</f>
        <v>0</v>
      </c>
      <c r="R762" s="274">
        <f>IF(AE78&gt;0,ROUND(AE78,0),0)</f>
        <v>78248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6385724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5" customHeight="1" x14ac:dyDescent="0.35">
      <c r="A763" s="209" t="str">
        <f>RIGHT($C$83,3)&amp;"*"&amp;RIGHT($C$82,4)&amp;"*"&amp;AF$55&amp;"*"&amp;"A"</f>
        <v>001*2021*7220*A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5" customHeight="1" x14ac:dyDescent="0.35">
      <c r="A764" s="209" t="str">
        <f>RIGHT($C$83,3)&amp;"*"&amp;RIGHT($C$82,4)&amp;"*"&amp;AG$55&amp;"*"&amp;"A"</f>
        <v>001*2021*7230*A</v>
      </c>
      <c r="B764" s="274">
        <f>ROUND(AG59,0)</f>
        <v>0</v>
      </c>
      <c r="C764" s="276">
        <f>ROUND(AG60,2)</f>
        <v>123.42</v>
      </c>
      <c r="D764" s="274">
        <f>ROUND(AG61,0)</f>
        <v>14913308</v>
      </c>
      <c r="E764" s="274">
        <f>ROUND(AG62,0)</f>
        <v>2027455</v>
      </c>
      <c r="F764" s="274">
        <f>ROUND(AG63,0)</f>
        <v>3091365</v>
      </c>
      <c r="G764" s="274">
        <f>ROUND(AG64,0)</f>
        <v>1927820</v>
      </c>
      <c r="H764" s="274">
        <f>ROUND(AG65,0)</f>
        <v>5064</v>
      </c>
      <c r="I764" s="274">
        <f>ROUND(AG66,0)</f>
        <v>1579624</v>
      </c>
      <c r="J764" s="274">
        <f>ROUND(AG67,0)</f>
        <v>327992</v>
      </c>
      <c r="K764" s="274">
        <f>ROUND(AG68,0)</f>
        <v>716899</v>
      </c>
      <c r="L764" s="274">
        <f>ROUND(AG69,0)</f>
        <v>193261</v>
      </c>
      <c r="M764" s="274">
        <f>ROUND(AG70,0)</f>
        <v>0</v>
      </c>
      <c r="N764" s="274">
        <f>ROUND(AG75,0)</f>
        <v>166183575</v>
      </c>
      <c r="O764" s="274">
        <f>ROUND(AG73,0)</f>
        <v>37214246</v>
      </c>
      <c r="P764" s="274">
        <f>IF(AG76&gt;0,ROUND(AG76,0),0)</f>
        <v>33365</v>
      </c>
      <c r="Q764" s="274">
        <f>IF(AG77&gt;0,ROUND(AG77,0),0)</f>
        <v>0</v>
      </c>
      <c r="R764" s="274">
        <f>IF(AG78&gt;0,ROUND(AG78,0),0)</f>
        <v>167881</v>
      </c>
      <c r="S764" s="274">
        <f>IF(AG79&gt;0,ROUND(AG79,0),0)</f>
        <v>0</v>
      </c>
      <c r="T764" s="276">
        <f>IF(AG80&gt;0,ROUND(AG80,2),0)</f>
        <v>54.03</v>
      </c>
      <c r="U764" s="274"/>
      <c r="V764" s="275"/>
      <c r="W764" s="274"/>
      <c r="X764" s="274"/>
      <c r="Y764" s="274">
        <f t="shared" si="21"/>
        <v>21942228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5" customHeight="1" x14ac:dyDescent="0.35">
      <c r="A765" s="209" t="str">
        <f>RIGHT($C$83,3)&amp;"*"&amp;RIGHT($C$82,4)&amp;"*"&amp;AH$55&amp;"*"&amp;"A"</f>
        <v>001*2021*7240*A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5" customHeight="1" x14ac:dyDescent="0.35">
      <c r="A766" s="209" t="str">
        <f>RIGHT($C$83,3)&amp;"*"&amp;RIGHT($C$82,4)&amp;"*"&amp;AI$55&amp;"*"&amp;"A"</f>
        <v>001*2021*7250*A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5" customHeight="1" x14ac:dyDescent="0.35">
      <c r="A767" s="209" t="str">
        <f>RIGHT($C$83,3)&amp;"*"&amp;RIGHT($C$82,4)&amp;"*"&amp;AJ$55&amp;"*"&amp;"A"</f>
        <v>001*2021*7260*A</v>
      </c>
      <c r="B767" s="274">
        <f>ROUND(AJ59,0)</f>
        <v>0</v>
      </c>
      <c r="C767" s="276">
        <f>ROUND(AJ60,2)</f>
        <v>73.3</v>
      </c>
      <c r="D767" s="274">
        <f>ROUND(AJ61,0)</f>
        <v>7183410</v>
      </c>
      <c r="E767" s="274">
        <f>ROUND(AJ62,0)</f>
        <v>976580</v>
      </c>
      <c r="F767" s="274">
        <f>ROUND(AJ63,0)</f>
        <v>325011</v>
      </c>
      <c r="G767" s="274">
        <f>ROUND(AJ64,0)</f>
        <v>128698</v>
      </c>
      <c r="H767" s="274">
        <f>ROUND(AJ65,0)</f>
        <v>1921</v>
      </c>
      <c r="I767" s="274">
        <f>ROUND(AJ66,0)</f>
        <v>3592808</v>
      </c>
      <c r="J767" s="274">
        <f>ROUND(AJ67,0)</f>
        <v>179166</v>
      </c>
      <c r="K767" s="274">
        <f>ROUND(AJ68,0)</f>
        <v>1233267</v>
      </c>
      <c r="L767" s="274">
        <f>ROUND(AJ69,0)</f>
        <v>59984</v>
      </c>
      <c r="M767" s="274">
        <f>ROUND(AJ70,0)</f>
        <v>95788</v>
      </c>
      <c r="N767" s="274">
        <f>ROUND(AJ75,0)</f>
        <v>35556688</v>
      </c>
      <c r="O767" s="274">
        <f>ROUND(AJ73,0)</f>
        <v>29775191</v>
      </c>
      <c r="P767" s="274">
        <f>IF(AJ76&gt;0,ROUND(AJ76,0),0)</f>
        <v>18226</v>
      </c>
      <c r="Q767" s="274">
        <f>IF(AJ77&gt;0,ROUND(AJ77,0),0)</f>
        <v>0</v>
      </c>
      <c r="R767" s="274">
        <f>IF(AJ78&gt;0,ROUND(AJ78,0),0)</f>
        <v>102867</v>
      </c>
      <c r="S767" s="274">
        <f>IF(AJ79&gt;0,ROUND(AJ79,0),0)</f>
        <v>0</v>
      </c>
      <c r="T767" s="276">
        <f>IF(AJ80&gt;0,ROUND(AJ80,2),0)</f>
        <v>29.16</v>
      </c>
      <c r="U767" s="274"/>
      <c r="V767" s="275"/>
      <c r="W767" s="274"/>
      <c r="X767" s="274"/>
      <c r="Y767" s="274">
        <f t="shared" si="21"/>
        <v>10648168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5" customHeight="1" x14ac:dyDescent="0.35">
      <c r="A768" s="209" t="str">
        <f>RIGHT($C$83,3)&amp;"*"&amp;RIGHT($C$82,4)&amp;"*"&amp;AK$55&amp;"*"&amp;"A"</f>
        <v>001*2021*7310*A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5" customHeight="1" x14ac:dyDescent="0.35">
      <c r="A769" s="209" t="str">
        <f>RIGHT($C$83,3)&amp;"*"&amp;RIGHT($C$82,4)&amp;"*"&amp;AL$55&amp;"*"&amp;"A"</f>
        <v>001*2021*7320*A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5" customHeight="1" x14ac:dyDescent="0.35">
      <c r="A770" s="209" t="str">
        <f>RIGHT($C$83,3)&amp;"*"&amp;RIGHT($C$82,4)&amp;"*"&amp;AM$55&amp;"*"&amp;"A"</f>
        <v>001*2021*7330*A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5" customHeight="1" x14ac:dyDescent="0.35">
      <c r="A771" s="209" t="str">
        <f>RIGHT($C$83,3)&amp;"*"&amp;RIGHT($C$82,4)&amp;"*"&amp;AN$55&amp;"*"&amp;"A"</f>
        <v>001*2021*7340*A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5" customHeight="1" x14ac:dyDescent="0.35">
      <c r="A772" s="209" t="str">
        <f>RIGHT($C$83,3)&amp;"*"&amp;RIGHT($C$82,4)&amp;"*"&amp;AO$55&amp;"*"&amp;"A"</f>
        <v>001*2021*7350*A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5" customHeight="1" x14ac:dyDescent="0.35">
      <c r="A773" s="209" t="str">
        <f>RIGHT($C$83,3)&amp;"*"&amp;RIGHT($C$82,4)&amp;"*"&amp;AP$55&amp;"*"&amp;"A"</f>
        <v>001*2021*7380*A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5" customHeight="1" x14ac:dyDescent="0.35">
      <c r="A774" s="209" t="str">
        <f>RIGHT($C$83,3)&amp;"*"&amp;RIGHT($C$82,4)&amp;"*"&amp;AQ$55&amp;"*"&amp;"A"</f>
        <v>001*2021*7390*A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5" customHeight="1" x14ac:dyDescent="0.35">
      <c r="A775" s="209" t="str">
        <f>RIGHT($C$83,3)&amp;"*"&amp;RIGHT($C$82,4)&amp;"*"&amp;AR$55&amp;"*"&amp;"A"</f>
        <v>001*2021*7400*A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5" customHeight="1" x14ac:dyDescent="0.35">
      <c r="A776" s="209" t="str">
        <f>RIGHT($C$83,3)&amp;"*"&amp;RIGHT($C$82,4)&amp;"*"&amp;AS$55&amp;"*"&amp;"A"</f>
        <v>001*2021*7410*A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5" customHeight="1" x14ac:dyDescent="0.35">
      <c r="A777" s="209" t="str">
        <f>RIGHT($C$83,3)&amp;"*"&amp;RIGHT($C$82,4)&amp;"*"&amp;AT$55&amp;"*"&amp;"A"</f>
        <v>001*2021*7420*A</v>
      </c>
      <c r="B777" s="274">
        <f>ROUND(AT59,0)</f>
        <v>0</v>
      </c>
      <c r="C777" s="276">
        <f>ROUND(AT60,2)</f>
        <v>42.78</v>
      </c>
      <c r="D777" s="274">
        <f>ROUND(AT61,0)</f>
        <v>7710961</v>
      </c>
      <c r="E777" s="274">
        <f>ROUND(AT62,0)</f>
        <v>1048300</v>
      </c>
      <c r="F777" s="274">
        <f>ROUND(AT63,0)</f>
        <v>217565</v>
      </c>
      <c r="G777" s="274">
        <f>ROUND(AT64,0)</f>
        <v>28197</v>
      </c>
      <c r="H777" s="274">
        <f>ROUND(AT65,0)</f>
        <v>25381</v>
      </c>
      <c r="I777" s="274">
        <f>ROUND(AT66,0)</f>
        <v>7130405</v>
      </c>
      <c r="J777" s="274">
        <f>ROUND(AT67,0)</f>
        <v>196340</v>
      </c>
      <c r="K777" s="274">
        <f>ROUND(AT68,0)</f>
        <v>1329285</v>
      </c>
      <c r="L777" s="274">
        <f>ROUND(AT69,0)</f>
        <v>327417</v>
      </c>
      <c r="M777" s="274">
        <f>ROUND(AT70,0)</f>
        <v>200572</v>
      </c>
      <c r="N777" s="274">
        <f>ROUND(AT75,0)</f>
        <v>26891451</v>
      </c>
      <c r="O777" s="274">
        <f>ROUND(AT73,0)</f>
        <v>21450580</v>
      </c>
      <c r="P777" s="274">
        <f>IF(AT76&gt;0,ROUND(AT76,0),0)</f>
        <v>19973</v>
      </c>
      <c r="Q777" s="274">
        <f>IF(AT77&gt;0,ROUND(AT77,0),0)</f>
        <v>0</v>
      </c>
      <c r="R777" s="274">
        <f>IF(AT78&gt;0,ROUND(AT78,0),0)</f>
        <v>89791</v>
      </c>
      <c r="S777" s="274">
        <f>IF(AT79&gt;0,ROUND(AT79,0),0)</f>
        <v>0</v>
      </c>
      <c r="T777" s="276">
        <f>IF(AT80&gt;0,ROUND(AT80,2),0)</f>
        <v>2.08</v>
      </c>
      <c r="U777" s="274"/>
      <c r="V777" s="275"/>
      <c r="W777" s="274"/>
      <c r="X777" s="274"/>
      <c r="Y777" s="274">
        <f t="shared" si="21"/>
        <v>12257948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5" customHeight="1" x14ac:dyDescent="0.35">
      <c r="A778" s="209" t="str">
        <f>RIGHT($C$83,3)&amp;"*"&amp;RIGHT($C$82,4)&amp;"*"&amp;AU$55&amp;"*"&amp;"A"</f>
        <v>001*2021*7430*A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5" customHeight="1" x14ac:dyDescent="0.35">
      <c r="A779" s="209" t="str">
        <f>RIGHT($C$83,3)&amp;"*"&amp;RIGHT($C$82,4)&amp;"*"&amp;AV$55&amp;"*"&amp;"A"</f>
        <v>001*2021*7490*A</v>
      </c>
      <c r="B779" s="274"/>
      <c r="C779" s="276">
        <f>ROUND(AV60,2)</f>
        <v>58.38</v>
      </c>
      <c r="D779" s="274">
        <f>ROUND(AV61,0)</f>
        <v>5572979</v>
      </c>
      <c r="E779" s="274">
        <f>ROUND(AV62,0)</f>
        <v>757643</v>
      </c>
      <c r="F779" s="274">
        <f>ROUND(AV63,0)</f>
        <v>529268</v>
      </c>
      <c r="G779" s="274">
        <f>ROUND(AV64,0)</f>
        <v>595174</v>
      </c>
      <c r="H779" s="274">
        <f>ROUND(AV65,0)</f>
        <v>22579</v>
      </c>
      <c r="I779" s="274">
        <f>ROUND(AV66,0)</f>
        <v>9051052</v>
      </c>
      <c r="J779" s="274">
        <f>ROUND(AV67,0)</f>
        <v>196634</v>
      </c>
      <c r="K779" s="274">
        <f>ROUND(AV68,0)</f>
        <v>1245587</v>
      </c>
      <c r="L779" s="274">
        <f>ROUND(AV69,0)</f>
        <v>56800</v>
      </c>
      <c r="M779" s="274">
        <f>ROUND(AV70,0)</f>
        <v>650267</v>
      </c>
      <c r="N779" s="274">
        <f>ROUND(AV75,0)</f>
        <v>18140560</v>
      </c>
      <c r="O779" s="274">
        <f>ROUND(AV73,0)</f>
        <v>1199064</v>
      </c>
      <c r="P779" s="274">
        <f>IF(AV76&gt;0,ROUND(AV76,0),0)</f>
        <v>20003</v>
      </c>
      <c r="Q779" s="274">
        <f>IF(AV77&gt;0,ROUND(AV77,0),0)</f>
        <v>0</v>
      </c>
      <c r="R779" s="274">
        <f>IF(AV78&gt;0,ROUND(AV78,0),0)</f>
        <v>90088</v>
      </c>
      <c r="S779" s="274">
        <f>IF(AV79&gt;0,ROUND(AV79,0),0)</f>
        <v>0</v>
      </c>
      <c r="T779" s="276">
        <f>IF(AV80&gt;0,ROUND(AV80,2),0)</f>
        <v>10.66</v>
      </c>
      <c r="U779" s="274"/>
      <c r="V779" s="275"/>
      <c r="W779" s="274"/>
      <c r="X779" s="274"/>
      <c r="Y779" s="274">
        <f t="shared" si="21"/>
        <v>11958542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5" customHeight="1" x14ac:dyDescent="0.35">
      <c r="A780" s="209" t="str">
        <f>RIGHT($C$83,3)&amp;"*"&amp;RIGHT($C$82,4)&amp;"*"&amp;AW$55&amp;"*"&amp;"A"</f>
        <v>001*2021*8200*A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5" customHeight="1" x14ac:dyDescent="0.35">
      <c r="A781" s="209" t="str">
        <f>RIGHT($C$83,3)&amp;"*"&amp;RIGHT($C$82,4)&amp;"*"&amp;AX$55&amp;"*"&amp;"A"</f>
        <v>001*2021*8310*A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5" customHeight="1" x14ac:dyDescent="0.35">
      <c r="A782" s="209" t="str">
        <f>RIGHT($C$83,3)&amp;"*"&amp;RIGHT($C$82,4)&amp;"*"&amp;AY$55&amp;"*"&amp;"A"</f>
        <v>001*2021*8320*A</v>
      </c>
      <c r="B782" s="274">
        <f>ROUND(AY59,0)</f>
        <v>878730</v>
      </c>
      <c r="C782" s="276">
        <f>ROUND(AY60,2)</f>
        <v>129.49</v>
      </c>
      <c r="D782" s="274">
        <f>ROUND(AY61,0)</f>
        <v>7773252</v>
      </c>
      <c r="E782" s="274">
        <f>ROUND(AY62,0)</f>
        <v>1056769</v>
      </c>
      <c r="F782" s="274">
        <f>ROUND(AY63,0)</f>
        <v>0</v>
      </c>
      <c r="G782" s="274">
        <f>ROUND(AY64,0)</f>
        <v>1371818</v>
      </c>
      <c r="H782" s="274">
        <f>ROUND(AY65,0)</f>
        <v>6843</v>
      </c>
      <c r="I782" s="274">
        <f>ROUND(AY66,0)</f>
        <v>345627</v>
      </c>
      <c r="J782" s="274">
        <f>ROUND(AY67,0)</f>
        <v>268757</v>
      </c>
      <c r="K782" s="274">
        <f>ROUND(AY68,0)</f>
        <v>101160</v>
      </c>
      <c r="L782" s="274">
        <f>ROUND(AY69,0)</f>
        <v>73080</v>
      </c>
      <c r="M782" s="274">
        <f>ROUND(AY70,0)</f>
        <v>460393</v>
      </c>
      <c r="N782" s="274"/>
      <c r="O782" s="274"/>
      <c r="P782" s="274">
        <f>IF(AY76&gt;0,ROUND(AY76,0),0)</f>
        <v>27340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5" customHeight="1" x14ac:dyDescent="0.35">
      <c r="A783" s="209" t="str">
        <f>RIGHT($C$83,3)&amp;"*"&amp;RIGHT($C$82,4)&amp;"*"&amp;AZ$55&amp;"*"&amp;"A"</f>
        <v>001*2021*8330*A</v>
      </c>
      <c r="B783" s="274">
        <f>ROUND(AZ59,0)</f>
        <v>0</v>
      </c>
      <c r="C783" s="276">
        <f>ROUND(AZ60,2)</f>
        <v>8.34</v>
      </c>
      <c r="D783" s="274">
        <f>ROUND(AZ61,0)</f>
        <v>494576</v>
      </c>
      <c r="E783" s="274">
        <f>ROUND(AZ62,0)</f>
        <v>67237</v>
      </c>
      <c r="F783" s="274">
        <f>ROUND(AZ63,0)</f>
        <v>0</v>
      </c>
      <c r="G783" s="274">
        <f>ROUND(AZ64,0)</f>
        <v>999674</v>
      </c>
      <c r="H783" s="274">
        <f>ROUND(AZ65,0)</f>
        <v>1171</v>
      </c>
      <c r="I783" s="274">
        <f>ROUND(AZ66,0)</f>
        <v>8027</v>
      </c>
      <c r="J783" s="274">
        <f>ROUND(AZ67,0)</f>
        <v>98551</v>
      </c>
      <c r="K783" s="274">
        <f>ROUND(AZ68,0)</f>
        <v>791</v>
      </c>
      <c r="L783" s="274">
        <f>ROUND(AZ69,0)</f>
        <v>760</v>
      </c>
      <c r="M783" s="274">
        <f>ROUND(AZ70,0)</f>
        <v>488371</v>
      </c>
      <c r="N783" s="274"/>
      <c r="O783" s="274"/>
      <c r="P783" s="274">
        <f>IF(AZ76&gt;0,ROUND(AZ76,0),0)</f>
        <v>10025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5" customHeight="1" x14ac:dyDescent="0.35">
      <c r="A784" s="209" t="str">
        <f>RIGHT($C$83,3)&amp;"*"&amp;RIGHT($C$82,4)&amp;"*"&amp;BA$55&amp;"*"&amp;"A"</f>
        <v>001*2021*8350*A</v>
      </c>
      <c r="B784" s="274">
        <f>ROUND(BA59,0)</f>
        <v>0</v>
      </c>
      <c r="C784" s="276">
        <f>ROUND(BA60,2)</f>
        <v>10.64</v>
      </c>
      <c r="D784" s="274">
        <f>ROUND(BA61,0)</f>
        <v>572304</v>
      </c>
      <c r="E784" s="274">
        <f>ROUND(BA62,0)</f>
        <v>77804</v>
      </c>
      <c r="F784" s="274">
        <f>ROUND(BA63,0)</f>
        <v>0</v>
      </c>
      <c r="G784" s="274">
        <f>ROUND(BA64,0)</f>
        <v>84210</v>
      </c>
      <c r="H784" s="274">
        <f>ROUND(BA65,0)</f>
        <v>0</v>
      </c>
      <c r="I784" s="274">
        <f>ROUND(BA66,0)</f>
        <v>-139275</v>
      </c>
      <c r="J784" s="274">
        <f>ROUND(BA67,0)</f>
        <v>20962</v>
      </c>
      <c r="K784" s="274">
        <f>ROUND(BA68,0)</f>
        <v>-68</v>
      </c>
      <c r="L784" s="274">
        <f>ROUND(BA69,0)</f>
        <v>1743</v>
      </c>
      <c r="M784" s="274">
        <f>ROUND(BA70,0)</f>
        <v>0</v>
      </c>
      <c r="N784" s="274"/>
      <c r="O784" s="274"/>
      <c r="P784" s="274">
        <f>IF(BA76&gt;0,ROUND(BA76,0),0)</f>
        <v>2132</v>
      </c>
      <c r="Q784" s="274">
        <f>IF(BA77&gt;0,ROUND(BA77,0),0)</f>
        <v>0</v>
      </c>
      <c r="R784" s="274">
        <f>IF(BA78&gt;0,ROUND(BA78,0),0)</f>
        <v>9877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5" customHeight="1" x14ac:dyDescent="0.35">
      <c r="A785" s="209" t="str">
        <f>RIGHT($C$83,3)&amp;"*"&amp;RIGHT($C$82,4)&amp;"*"&amp;BB$55&amp;"*"&amp;"A"</f>
        <v>001*2021*8360*A</v>
      </c>
      <c r="B785" s="274"/>
      <c r="C785" s="276">
        <f>ROUND(BB60,2)</f>
        <v>53.88</v>
      </c>
      <c r="D785" s="274">
        <f>ROUND(BB61,0)</f>
        <v>5738210</v>
      </c>
      <c r="E785" s="274">
        <f>ROUND(BB62,0)</f>
        <v>780106</v>
      </c>
      <c r="F785" s="274">
        <f>ROUND(BB63,0)</f>
        <v>9296</v>
      </c>
      <c r="G785" s="274">
        <f>ROUND(BB64,0)</f>
        <v>10770</v>
      </c>
      <c r="H785" s="274">
        <f>ROUND(BB65,0)</f>
        <v>5424</v>
      </c>
      <c r="I785" s="274">
        <f>ROUND(BB66,0)</f>
        <v>34624</v>
      </c>
      <c r="J785" s="274">
        <f>ROUND(BB67,0)</f>
        <v>2462</v>
      </c>
      <c r="K785" s="274">
        <f>ROUND(BB68,0)</f>
        <v>0</v>
      </c>
      <c r="L785" s="274">
        <f>ROUND(BB69,0)</f>
        <v>195920</v>
      </c>
      <c r="M785" s="274">
        <f>ROUND(BB70,0)</f>
        <v>0</v>
      </c>
      <c r="N785" s="274"/>
      <c r="O785" s="274"/>
      <c r="P785" s="274">
        <f>IF(BB76&gt;0,ROUND(BB76,0),0)</f>
        <v>250</v>
      </c>
      <c r="Q785" s="274">
        <f>IF(BB77&gt;0,ROUND(BB77,0),0)</f>
        <v>0</v>
      </c>
      <c r="R785" s="274">
        <f>IF(BB78&gt;0,ROUND(BB78,0),0)</f>
        <v>1284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5" customHeight="1" x14ac:dyDescent="0.35">
      <c r="A786" s="209" t="str">
        <f>RIGHT($C$83,3)&amp;"*"&amp;RIGHT($C$82,4)&amp;"*"&amp;BC$55&amp;"*"&amp;"A"</f>
        <v>001*2021*8370*A</v>
      </c>
      <c r="B786" s="274"/>
      <c r="C786" s="276">
        <f>ROUND(BC60,2)</f>
        <v>8.06</v>
      </c>
      <c r="D786" s="274">
        <f>ROUND(BC61,0)</f>
        <v>467036</v>
      </c>
      <c r="E786" s="274">
        <f>ROUND(BC62,0)</f>
        <v>63493</v>
      </c>
      <c r="F786" s="274">
        <f>ROUND(BC63,0)</f>
        <v>0</v>
      </c>
      <c r="G786" s="274">
        <f>ROUND(BC64,0)</f>
        <v>8</v>
      </c>
      <c r="H786" s="274">
        <f>ROUND(BC65,0)</f>
        <v>1824</v>
      </c>
      <c r="I786" s="274">
        <f>ROUND(BC66,0)</f>
        <v>7</v>
      </c>
      <c r="J786" s="274">
        <f>ROUND(BC67,0)</f>
        <v>2701</v>
      </c>
      <c r="K786" s="274">
        <f>ROUND(BC68,0)</f>
        <v>0</v>
      </c>
      <c r="L786" s="274">
        <f>ROUND(BC69,0)</f>
        <v>15</v>
      </c>
      <c r="M786" s="274">
        <f>ROUND(BC70,0)</f>
        <v>0</v>
      </c>
      <c r="N786" s="274"/>
      <c r="O786" s="274"/>
      <c r="P786" s="274">
        <f>IF(BC76&gt;0,ROUND(BC76,0),0)</f>
        <v>275</v>
      </c>
      <c r="Q786" s="274">
        <f>IF(BC77&gt;0,ROUND(BC77,0),0)</f>
        <v>0</v>
      </c>
      <c r="R786" s="274">
        <f>IF(BC78&gt;0,ROUND(BC78,0),0)</f>
        <v>1235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5" customHeight="1" x14ac:dyDescent="0.35">
      <c r="A787" s="209" t="str">
        <f>RIGHT($C$83,3)&amp;"*"&amp;RIGHT($C$82,4)&amp;"*"&amp;BD$55&amp;"*"&amp;"A"</f>
        <v>001*2021*8420*A</v>
      </c>
      <c r="B787" s="274"/>
      <c r="C787" s="276">
        <f>ROUND(BD60,2)</f>
        <v>5.03</v>
      </c>
      <c r="D787" s="274">
        <f>ROUND(BD61,0)</f>
        <v>85266</v>
      </c>
      <c r="E787" s="274">
        <f>ROUND(BD62,0)</f>
        <v>11592</v>
      </c>
      <c r="F787" s="274">
        <f>ROUND(BD63,0)</f>
        <v>5250</v>
      </c>
      <c r="G787" s="274">
        <f>ROUND(BD64,0)</f>
        <v>-5381417</v>
      </c>
      <c r="H787" s="274">
        <f>ROUND(BD65,0)</f>
        <v>3800</v>
      </c>
      <c r="I787" s="274">
        <f>ROUND(BD66,0)</f>
        <v>102366</v>
      </c>
      <c r="J787" s="274">
        <f>ROUND(BD67,0)</f>
        <v>356421</v>
      </c>
      <c r="K787" s="274">
        <f>ROUND(BD68,0)</f>
        <v>246</v>
      </c>
      <c r="L787" s="274">
        <f>ROUND(BD69,0)</f>
        <v>101429</v>
      </c>
      <c r="M787" s="274">
        <f>ROUND(BD70,0)</f>
        <v>0</v>
      </c>
      <c r="N787" s="274"/>
      <c r="O787" s="274"/>
      <c r="P787" s="274">
        <f>IF(BD76&gt;0,ROUND(BD76,0),0)</f>
        <v>36257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5" customHeight="1" x14ac:dyDescent="0.35">
      <c r="A788" s="209" t="str">
        <f>RIGHT($C$83,3)&amp;"*"&amp;RIGHT($C$82,4)&amp;"*"&amp;BE$55&amp;"*"&amp;"A"</f>
        <v>001*2021*8430*A</v>
      </c>
      <c r="B788" s="274">
        <f>ROUND(BE59,0)</f>
        <v>3200143</v>
      </c>
      <c r="C788" s="276">
        <f>ROUND(BE60,2)</f>
        <v>88.91</v>
      </c>
      <c r="D788" s="274">
        <f>ROUND(BE61,0)</f>
        <v>6682458</v>
      </c>
      <c r="E788" s="274">
        <f>ROUND(BE62,0)</f>
        <v>908476</v>
      </c>
      <c r="F788" s="274">
        <f>ROUND(BE63,0)</f>
        <v>40532</v>
      </c>
      <c r="G788" s="274">
        <f>ROUND(BE64,0)</f>
        <v>987067</v>
      </c>
      <c r="H788" s="274">
        <f>ROUND(BE65,0)</f>
        <v>10156750</v>
      </c>
      <c r="I788" s="274">
        <f>ROUND(BE66,0)</f>
        <v>8142451</v>
      </c>
      <c r="J788" s="274">
        <f>ROUND(BE67,0)</f>
        <v>10194262</v>
      </c>
      <c r="K788" s="274">
        <f>ROUND(BE68,0)</f>
        <v>300931</v>
      </c>
      <c r="L788" s="274">
        <f>ROUND(BE69,0)</f>
        <v>113133</v>
      </c>
      <c r="M788" s="274">
        <f>ROUND(BE70,0)</f>
        <v>1254521</v>
      </c>
      <c r="N788" s="274"/>
      <c r="O788" s="274"/>
      <c r="P788" s="274">
        <f>IF(BE76&gt;0,ROUND(BE76,0),0)</f>
        <v>1037022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5" customHeight="1" x14ac:dyDescent="0.35">
      <c r="A789" s="209" t="str">
        <f>RIGHT($C$83,3)&amp;"*"&amp;RIGHT($C$82,4)&amp;"*"&amp;BF$55&amp;"*"&amp;"A"</f>
        <v>001*2021*8460*A</v>
      </c>
      <c r="B789" s="274"/>
      <c r="C789" s="276">
        <f>ROUND(BF60,2)</f>
        <v>189.73</v>
      </c>
      <c r="D789" s="274">
        <f>ROUND(BF61,0)</f>
        <v>11590740</v>
      </c>
      <c r="E789" s="274">
        <f>ROUND(BF62,0)</f>
        <v>1575754</v>
      </c>
      <c r="F789" s="274">
        <f>ROUND(BF63,0)</f>
        <v>33823</v>
      </c>
      <c r="G789" s="274">
        <f>ROUND(BF64,0)</f>
        <v>1062469</v>
      </c>
      <c r="H789" s="274">
        <f>ROUND(BF65,0)</f>
        <v>280101</v>
      </c>
      <c r="I789" s="274">
        <f>ROUND(BF66,0)</f>
        <v>562605</v>
      </c>
      <c r="J789" s="274">
        <f>ROUND(BF67,0)</f>
        <v>228549</v>
      </c>
      <c r="K789" s="274">
        <f>ROUND(BF68,0)</f>
        <v>189828</v>
      </c>
      <c r="L789" s="274">
        <f>ROUND(BF69,0)</f>
        <v>74117</v>
      </c>
      <c r="M789" s="274">
        <f>ROUND(BF70,0)</f>
        <v>829255</v>
      </c>
      <c r="N789" s="274"/>
      <c r="O789" s="274"/>
      <c r="P789" s="274">
        <f>IF(BF76&gt;0,ROUND(BF76,0),0)</f>
        <v>23249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5" customHeight="1" x14ac:dyDescent="0.35">
      <c r="A790" s="209" t="str">
        <f>RIGHT($C$83,3)&amp;"*"&amp;RIGHT($C$82,4)&amp;"*"&amp;BG$55&amp;"*"&amp;"A"</f>
        <v>001*2021*8470*A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5" customHeight="1" x14ac:dyDescent="0.35">
      <c r="A791" s="209" t="str">
        <f>RIGHT($C$83,3)&amp;"*"&amp;RIGHT($C$82,4)&amp;"*"&amp;BH$55&amp;"*"&amp;"A"</f>
        <v>001*2021*8480*A</v>
      </c>
      <c r="B791" s="274"/>
      <c r="C791" s="276">
        <f>ROUND(BH60,2)</f>
        <v>0</v>
      </c>
      <c r="D791" s="274">
        <f>ROUND(BH61,0)</f>
        <v>0</v>
      </c>
      <c r="E791" s="274">
        <f>ROUND(BH62,0)</f>
        <v>0</v>
      </c>
      <c r="F791" s="274">
        <f>ROUND(BH63,0)</f>
        <v>0</v>
      </c>
      <c r="G791" s="274">
        <f>ROUND(BH64,0)</f>
        <v>0</v>
      </c>
      <c r="H791" s="274">
        <f>ROUND(BH65,0)</f>
        <v>0</v>
      </c>
      <c r="I791" s="274">
        <f>ROUND(BH66,0)</f>
        <v>0</v>
      </c>
      <c r="J791" s="274">
        <f>ROUND(BH67,0)</f>
        <v>0</v>
      </c>
      <c r="K791" s="274">
        <f>ROUND(BH68,0)</f>
        <v>0</v>
      </c>
      <c r="L791" s="274">
        <f>ROUND(BH69,0)</f>
        <v>0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5" customHeight="1" x14ac:dyDescent="0.35">
      <c r="A792" s="209" t="str">
        <f>RIGHT($C$83,3)&amp;"*"&amp;RIGHT($C$82,4)&amp;"*"&amp;BI$55&amp;"*"&amp;"A"</f>
        <v>001*2021*8490*A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5" customHeight="1" x14ac:dyDescent="0.35">
      <c r="A793" s="209" t="str">
        <f>RIGHT($C$83,3)&amp;"*"&amp;RIGHT($C$82,4)&amp;"*"&amp;BJ$55&amp;"*"&amp;"A"</f>
        <v>001*2021*8510*A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98</v>
      </c>
      <c r="J793" s="274">
        <f>ROUND(BJ67,0)</f>
        <v>25201</v>
      </c>
      <c r="K793" s="274">
        <f>ROUND(BJ68,0)</f>
        <v>3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2564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5" customHeight="1" x14ac:dyDescent="0.35">
      <c r="A794" s="209" t="str">
        <f>RIGHT($C$83,3)&amp;"*"&amp;RIGHT($C$82,4)&amp;"*"&amp;BK$55&amp;"*"&amp;"A"</f>
        <v>001*2021*8530*A</v>
      </c>
      <c r="B794" s="274"/>
      <c r="C794" s="276">
        <f>ROUND(BK60,2)</f>
        <v>0</v>
      </c>
      <c r="D794" s="274">
        <f>ROUND(BK61,0)</f>
        <v>0</v>
      </c>
      <c r="E794" s="274">
        <f>ROUND(BK62,0)</f>
        <v>0</v>
      </c>
      <c r="F794" s="274">
        <f>ROUND(BK63,0)</f>
        <v>0</v>
      </c>
      <c r="G794" s="274">
        <f>ROUND(BK64,0)</f>
        <v>0</v>
      </c>
      <c r="H794" s="274">
        <f>ROUND(BK65,0)</f>
        <v>0</v>
      </c>
      <c r="I794" s="274">
        <f>ROUND(BK66,0)</f>
        <v>0</v>
      </c>
      <c r="J794" s="274">
        <f>ROUND(BK67,0)</f>
        <v>0</v>
      </c>
      <c r="K794" s="274">
        <f>ROUND(BK68,0)</f>
        <v>0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5" customHeight="1" x14ac:dyDescent="0.35">
      <c r="A795" s="209" t="str">
        <f>RIGHT($C$83,3)&amp;"*"&amp;RIGHT($C$82,4)&amp;"*"&amp;BL$55&amp;"*"&amp;"A"</f>
        <v>001*2021*8560*A</v>
      </c>
      <c r="B795" s="274"/>
      <c r="C795" s="276">
        <f>ROUND(BL60,2)</f>
        <v>0</v>
      </c>
      <c r="D795" s="274">
        <f>ROUND(BL61,0)</f>
        <v>400</v>
      </c>
      <c r="E795" s="274">
        <f>ROUND(BL62,0)</f>
        <v>54</v>
      </c>
      <c r="F795" s="274">
        <f>ROUND(BL63,0)</f>
        <v>0</v>
      </c>
      <c r="G795" s="274">
        <f>ROUND(BL64,0)</f>
        <v>0</v>
      </c>
      <c r="H795" s="274">
        <f>ROUND(BL65,0)</f>
        <v>0</v>
      </c>
      <c r="I795" s="274">
        <f>ROUND(BL66,0)</f>
        <v>197</v>
      </c>
      <c r="J795" s="274">
        <f>ROUND(BL67,0)</f>
        <v>50726</v>
      </c>
      <c r="K795" s="274">
        <f>ROUND(BL68,0)</f>
        <v>0</v>
      </c>
      <c r="L795" s="274">
        <f>ROUND(BL69,0)</f>
        <v>28</v>
      </c>
      <c r="M795" s="274">
        <f>ROUND(BL70,0)</f>
        <v>0</v>
      </c>
      <c r="N795" s="274"/>
      <c r="O795" s="274"/>
      <c r="P795" s="274">
        <f>IF(BL76&gt;0,ROUND(BL76,0),0)</f>
        <v>5160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5" customHeight="1" x14ac:dyDescent="0.35">
      <c r="A796" s="209" t="str">
        <f>RIGHT($C$83,3)&amp;"*"&amp;RIGHT($C$82,4)&amp;"*"&amp;BM$55&amp;"*"&amp;"A"</f>
        <v>001*2021*8590*A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5" customHeight="1" x14ac:dyDescent="0.35">
      <c r="A797" s="209" t="str">
        <f>RIGHT($C$83,3)&amp;"*"&amp;RIGHT($C$82,4)&amp;"*"&amp;BN$55&amp;"*"&amp;"A"</f>
        <v>001*2021*8610*A</v>
      </c>
      <c r="B797" s="274"/>
      <c r="C797" s="276">
        <f>ROUND(BN60,2)</f>
        <v>34.770000000000003</v>
      </c>
      <c r="D797" s="274">
        <f>ROUND(BN61,0)</f>
        <v>6464009</v>
      </c>
      <c r="E797" s="274">
        <f>ROUND(BN62,0)</f>
        <v>878778</v>
      </c>
      <c r="F797" s="274">
        <f>ROUND(BN63,0)</f>
        <v>2041514</v>
      </c>
      <c r="G797" s="274">
        <f>ROUND(BN64,0)</f>
        <v>400463</v>
      </c>
      <c r="H797" s="274">
        <f>ROUND(BN65,0)</f>
        <v>107511</v>
      </c>
      <c r="I797" s="274">
        <f>ROUND(BN66,0)</f>
        <v>213937</v>
      </c>
      <c r="J797" s="274">
        <f>ROUND(BN67,0)</f>
        <v>122218</v>
      </c>
      <c r="K797" s="274">
        <f>ROUND(BN68,0)</f>
        <v>96510</v>
      </c>
      <c r="L797" s="274">
        <f>ROUND(BN69,0)</f>
        <v>1080826</v>
      </c>
      <c r="M797" s="274">
        <f>ROUND(BN70,0)</f>
        <v>172893</v>
      </c>
      <c r="N797" s="274"/>
      <c r="O797" s="274"/>
      <c r="P797" s="274">
        <f>IF(BN76&gt;0,ROUND(BN76,0),0)</f>
        <v>12433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5" customHeight="1" x14ac:dyDescent="0.35">
      <c r="A798" s="209" t="str">
        <f>RIGHT($C$83,3)&amp;"*"&amp;RIGHT($C$82,4)&amp;"*"&amp;BO$55&amp;"*"&amp;"A"</f>
        <v>001*2021*8620*A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5" customHeight="1" x14ac:dyDescent="0.35">
      <c r="A799" s="209" t="str">
        <f>RIGHT($C$83,3)&amp;"*"&amp;RIGHT($C$82,4)&amp;"*"&amp;BP$55&amp;"*"&amp;"A"</f>
        <v>001*2021*8630*A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5" customHeight="1" x14ac:dyDescent="0.35">
      <c r="A800" s="209" t="str">
        <f>RIGHT($C$83,3)&amp;"*"&amp;RIGHT($C$82,4)&amp;"*"&amp;BQ$55&amp;"*"&amp;"A"</f>
        <v>001*2021*8640*A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5" customHeight="1" x14ac:dyDescent="0.35">
      <c r="A801" s="209" t="str">
        <f>RIGHT($C$83,3)&amp;"*"&amp;RIGHT($C$82,4)&amp;"*"&amp;BR$55&amp;"*"&amp;"A"</f>
        <v>001*2021*8650*A</v>
      </c>
      <c r="B801" s="274"/>
      <c r="C801" s="276">
        <f>ROUND(BR60,2)</f>
        <v>0</v>
      </c>
      <c r="D801" s="274">
        <f>ROUND(BR61,0)</f>
        <v>0</v>
      </c>
      <c r="E801" s="274">
        <f>ROUND(BR62,0)</f>
        <v>0</v>
      </c>
      <c r="F801" s="274">
        <f>ROUND(BR63,0)</f>
        <v>0</v>
      </c>
      <c r="G801" s="274">
        <f>ROUND(BR64,0)</f>
        <v>0</v>
      </c>
      <c r="H801" s="274">
        <f>ROUND(BR65,0)</f>
        <v>0</v>
      </c>
      <c r="I801" s="274">
        <f>ROUND(BR66,0)</f>
        <v>0</v>
      </c>
      <c r="J801" s="274">
        <f>ROUND(BR67,0)</f>
        <v>0</v>
      </c>
      <c r="K801" s="274">
        <f>ROUND(BR68,0)</f>
        <v>0</v>
      </c>
      <c r="L801" s="274">
        <f>ROUND(BR69,0)</f>
        <v>0</v>
      </c>
      <c r="M801" s="274">
        <f>ROUND(BR70,0)</f>
        <v>0</v>
      </c>
      <c r="N801" s="274"/>
      <c r="O801" s="274"/>
      <c r="P801" s="274">
        <f>IF(BR76&gt;0,ROUND(BR76,0),0)</f>
        <v>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5" customHeight="1" x14ac:dyDescent="0.35">
      <c r="A802" s="209" t="str">
        <f>RIGHT($C$83,3)&amp;"*"&amp;RIGHT($C$82,4)&amp;"*"&amp;BS$55&amp;"*"&amp;"A"</f>
        <v>001*2021*8660*A</v>
      </c>
      <c r="B802" s="274"/>
      <c r="C802" s="276">
        <f>ROUND(BS60,2)</f>
        <v>0.32</v>
      </c>
      <c r="D802" s="274">
        <f>ROUND(BS61,0)</f>
        <v>23448</v>
      </c>
      <c r="E802" s="274">
        <f>ROUND(BS62,0)</f>
        <v>3188</v>
      </c>
      <c r="F802" s="274">
        <f>ROUND(BS63,0)</f>
        <v>0</v>
      </c>
      <c r="G802" s="274">
        <f>ROUND(BS64,0)</f>
        <v>5822</v>
      </c>
      <c r="H802" s="274">
        <f>ROUND(BS65,0)</f>
        <v>364</v>
      </c>
      <c r="I802" s="274">
        <f>ROUND(BS66,0)</f>
        <v>9687</v>
      </c>
      <c r="J802" s="274">
        <f>ROUND(BS67,0)</f>
        <v>42109</v>
      </c>
      <c r="K802" s="274">
        <f>ROUND(BS68,0)</f>
        <v>49339</v>
      </c>
      <c r="L802" s="274">
        <f>ROUND(BS69,0)</f>
        <v>16470</v>
      </c>
      <c r="M802" s="274">
        <f>ROUND(BS70,0)</f>
        <v>0</v>
      </c>
      <c r="N802" s="274"/>
      <c r="O802" s="274"/>
      <c r="P802" s="274">
        <f>IF(BS76&gt;0,ROUND(BS76,0),0)</f>
        <v>4284</v>
      </c>
      <c r="Q802" s="274">
        <f>IF(BS77&gt;0,ROUND(BS77,0),0)</f>
        <v>0</v>
      </c>
      <c r="R802" s="274">
        <f>IF(BS78&gt;0,ROUND(BS78,0),0)</f>
        <v>20339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5" customHeight="1" x14ac:dyDescent="0.35">
      <c r="A803" s="209" t="str">
        <f>RIGHT($C$83,3)&amp;"*"&amp;RIGHT($C$82,4)&amp;"*"&amp;BT$55&amp;"*"&amp;"A"</f>
        <v>001*2021*8670*A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5" customHeight="1" x14ac:dyDescent="0.35">
      <c r="A804" s="209" t="str">
        <f>RIGHT($C$83,3)&amp;"*"&amp;RIGHT($C$82,4)&amp;"*"&amp;BU$55&amp;"*"&amp;"A"</f>
        <v>001*2021*8680*A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5" customHeight="1" x14ac:dyDescent="0.35">
      <c r="A805" s="209" t="str">
        <f>RIGHT($C$83,3)&amp;"*"&amp;RIGHT($C$82,4)&amp;"*"&amp;BV$55&amp;"*"&amp;"A"</f>
        <v>001*2021*8690*A</v>
      </c>
      <c r="B805" s="274"/>
      <c r="C805" s="276">
        <f>ROUND(BV60,2)</f>
        <v>0</v>
      </c>
      <c r="D805" s="274">
        <f>ROUND(BV61,0)</f>
        <v>0</v>
      </c>
      <c r="E805" s="274">
        <f>ROUND(BV62,0)</f>
        <v>0</v>
      </c>
      <c r="F805" s="274">
        <f>ROUND(BV63,0)</f>
        <v>0</v>
      </c>
      <c r="G805" s="274">
        <f>ROUND(BV64,0)</f>
        <v>0</v>
      </c>
      <c r="H805" s="274">
        <f>ROUND(BV65,0)</f>
        <v>0</v>
      </c>
      <c r="I805" s="274">
        <f>ROUND(BV66,0)</f>
        <v>0</v>
      </c>
      <c r="J805" s="274">
        <f>ROUND(BV67,0)</f>
        <v>0</v>
      </c>
      <c r="K805" s="274">
        <f>ROUND(BV68,0)</f>
        <v>0</v>
      </c>
      <c r="L805" s="274">
        <f>ROUND(BV69,0)</f>
        <v>0</v>
      </c>
      <c r="M805" s="274">
        <f>ROUND(BV70,0)</f>
        <v>0</v>
      </c>
      <c r="N805" s="274"/>
      <c r="O805" s="274"/>
      <c r="P805" s="274">
        <f>IF(BV76&gt;0,ROUND(BV76,0),0)</f>
        <v>0</v>
      </c>
      <c r="Q805" s="274">
        <f>IF(BV77&gt;0,ROUND(BV77,0),0)</f>
        <v>0</v>
      </c>
      <c r="R805" s="274">
        <f>IF(BV78&gt;0,ROUND(BV78,0),0)</f>
        <v>0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5" customHeight="1" x14ac:dyDescent="0.35">
      <c r="A806" s="209" t="str">
        <f>RIGHT($C$83,3)&amp;"*"&amp;RIGHT($C$82,4)&amp;"*"&amp;BW$55&amp;"*"&amp;"A"</f>
        <v>001*2021*8700*A</v>
      </c>
      <c r="B806" s="274"/>
      <c r="C806" s="276">
        <f>ROUND(BW60,2)</f>
        <v>234</v>
      </c>
      <c r="D806" s="274">
        <f>ROUND(BW61,0)</f>
        <v>39069714</v>
      </c>
      <c r="E806" s="274">
        <f>ROUND(BW62,0)</f>
        <v>5311502</v>
      </c>
      <c r="F806" s="274">
        <f>ROUND(BW63,0)</f>
        <v>2254253</v>
      </c>
      <c r="G806" s="274">
        <f>ROUND(BW64,0)</f>
        <v>734278</v>
      </c>
      <c r="H806" s="274">
        <f>ROUND(BW65,0)</f>
        <v>62577</v>
      </c>
      <c r="I806" s="274">
        <f>ROUND(BW66,0)</f>
        <v>13573413</v>
      </c>
      <c r="J806" s="274">
        <f>ROUND(BW67,0)</f>
        <v>642673</v>
      </c>
      <c r="K806" s="274">
        <f>ROUND(BW68,0)</f>
        <v>3675946</v>
      </c>
      <c r="L806" s="274">
        <f>ROUND(BW69,0)</f>
        <v>470917</v>
      </c>
      <c r="M806" s="274">
        <f>ROUND(BW70,0)</f>
        <v>1446588</v>
      </c>
      <c r="N806" s="274"/>
      <c r="O806" s="274"/>
      <c r="P806" s="274">
        <f>IF(BW76&gt;0,ROUND(BW76,0),0)</f>
        <v>65377</v>
      </c>
      <c r="Q806" s="274">
        <f>IF(BW77&gt;0,ROUND(BW77,0),0)</f>
        <v>0</v>
      </c>
      <c r="R806" s="274">
        <f>IF(BW78&gt;0,ROUND(BW78,0),0)</f>
        <v>297224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5" customHeight="1" x14ac:dyDescent="0.35">
      <c r="A807" s="209" t="str">
        <f>RIGHT($C$83,3)&amp;"*"&amp;RIGHT($C$82,4)&amp;"*"&amp;BX$55&amp;"*"&amp;"A"</f>
        <v>001*2021*8710*A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5" customHeight="1" x14ac:dyDescent="0.35">
      <c r="A808" s="209" t="str">
        <f>RIGHT($C$83,3)&amp;"*"&amp;RIGHT($C$82,4)&amp;"*"&amp;BY$55&amp;"*"&amp;"A"</f>
        <v>001*2021*8720*A</v>
      </c>
      <c r="B808" s="274"/>
      <c r="C808" s="276">
        <f>ROUND(BY60,2)</f>
        <v>12.44</v>
      </c>
      <c r="D808" s="274">
        <f>ROUND(BY61,0)</f>
        <v>1990253</v>
      </c>
      <c r="E808" s="274">
        <f>ROUND(BY62,0)</f>
        <v>270574</v>
      </c>
      <c r="F808" s="274">
        <f>ROUND(BY63,0)</f>
        <v>0</v>
      </c>
      <c r="G808" s="274">
        <f>ROUND(BY64,0)</f>
        <v>6036</v>
      </c>
      <c r="H808" s="274">
        <f>ROUND(BY65,0)</f>
        <v>1971</v>
      </c>
      <c r="I808" s="274">
        <f>ROUND(BY66,0)</f>
        <v>1304</v>
      </c>
      <c r="J808" s="274">
        <f>ROUND(BY67,0)</f>
        <v>1858</v>
      </c>
      <c r="K808" s="274">
        <f>ROUND(BY68,0)</f>
        <v>125</v>
      </c>
      <c r="L808" s="274">
        <f>ROUND(BY69,0)</f>
        <v>2961</v>
      </c>
      <c r="M808" s="274">
        <f>ROUND(BY70,0)</f>
        <v>0</v>
      </c>
      <c r="N808" s="274"/>
      <c r="O808" s="274"/>
      <c r="P808" s="274">
        <f>IF(BY76&gt;0,ROUND(BY76,0),0)</f>
        <v>189</v>
      </c>
      <c r="Q808" s="274">
        <f>IF(BY77&gt;0,ROUND(BY77,0),0)</f>
        <v>0</v>
      </c>
      <c r="R808" s="274">
        <f>IF(BY78&gt;0,ROUND(BY78,0),0)</f>
        <v>1078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5" customHeight="1" x14ac:dyDescent="0.35">
      <c r="A809" s="209" t="str">
        <f>RIGHT($C$83,3)&amp;"*"&amp;RIGHT($C$82,4)&amp;"*"&amp;BZ$55&amp;"*"&amp;"A"</f>
        <v>001*2021*8730*A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5" customHeight="1" x14ac:dyDescent="0.35">
      <c r="A810" s="209" t="str">
        <f>RIGHT($C$83,3)&amp;"*"&amp;RIGHT($C$82,4)&amp;"*"&amp;CA$55&amp;"*"&amp;"A"</f>
        <v>001*2021*8740*A</v>
      </c>
      <c r="B810" s="274"/>
      <c r="C810" s="276">
        <f>ROUND(CA60,2)</f>
        <v>97.92</v>
      </c>
      <c r="D810" s="274">
        <f>ROUND(CA61,0)</f>
        <v>8783584</v>
      </c>
      <c r="E810" s="274">
        <f>ROUND(CA62,0)</f>
        <v>1194123</v>
      </c>
      <c r="F810" s="274">
        <f>ROUND(CA63,0)</f>
        <v>676053</v>
      </c>
      <c r="G810" s="274">
        <f>ROUND(CA64,0)</f>
        <v>143478</v>
      </c>
      <c r="H810" s="274">
        <f>ROUND(CA65,0)</f>
        <v>23795</v>
      </c>
      <c r="I810" s="274">
        <f>ROUND(CA66,0)</f>
        <v>125317</v>
      </c>
      <c r="J810" s="274">
        <f>ROUND(CA67,0)</f>
        <v>162129</v>
      </c>
      <c r="K810" s="274">
        <f>ROUND(CA68,0)</f>
        <v>363835</v>
      </c>
      <c r="L810" s="274">
        <f>ROUND(CA69,0)</f>
        <v>606866</v>
      </c>
      <c r="M810" s="274">
        <f>ROUND(CA70,0)</f>
        <v>1282637</v>
      </c>
      <c r="N810" s="274"/>
      <c r="O810" s="274"/>
      <c r="P810" s="274">
        <f>IF(CA76&gt;0,ROUND(CA76,0),0)</f>
        <v>16493</v>
      </c>
      <c r="Q810" s="274">
        <f>IF(CA77&gt;0,ROUND(CA77,0),0)</f>
        <v>0</v>
      </c>
      <c r="R810" s="274">
        <f>IF(CA78&gt;0,ROUND(CA78,0),0)</f>
        <v>74389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5" customHeight="1" x14ac:dyDescent="0.35">
      <c r="A811" s="209" t="str">
        <f>RIGHT($C$83,3)&amp;"*"&amp;RIGHT($C$82,4)&amp;"*"&amp;CB$55&amp;"*"&amp;"A"</f>
        <v>001*2021*8770*A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5" customHeight="1" x14ac:dyDescent="0.35">
      <c r="A812" s="209" t="str">
        <f>RIGHT($C$83,3)&amp;"*"&amp;RIGHT($C$82,4)&amp;"*"&amp;CC$55&amp;"*"&amp;"A"</f>
        <v>001*2021*8790*A</v>
      </c>
      <c r="B812" s="274"/>
      <c r="C812" s="276">
        <f>ROUND(CC60,2)</f>
        <v>49.81</v>
      </c>
      <c r="D812" s="274">
        <f>ROUND(CC61,0)</f>
        <v>4713711</v>
      </c>
      <c r="E812" s="274">
        <f>ROUND(CC62,0)</f>
        <v>640826</v>
      </c>
      <c r="F812" s="274">
        <f>ROUND(CC63,0)</f>
        <v>185141</v>
      </c>
      <c r="G812" s="274">
        <f>ROUND(CC64,0)</f>
        <v>37834524</v>
      </c>
      <c r="H812" s="274">
        <f>ROUND(CC65,0)</f>
        <v>1529</v>
      </c>
      <c r="I812" s="274">
        <f>ROUND(CC66,0)</f>
        <v>2958473</v>
      </c>
      <c r="J812" s="274">
        <f>ROUND(CC67,0)</f>
        <v>8972974</v>
      </c>
      <c r="K812" s="274">
        <f>ROUND(CC68,0)</f>
        <v>4006128</v>
      </c>
      <c r="L812" s="274">
        <f>ROUND(CC69,0)</f>
        <v>430644367</v>
      </c>
      <c r="M812" s="274">
        <f>ROUND(CC70,0)</f>
        <v>60478960</v>
      </c>
      <c r="N812" s="274"/>
      <c r="O812" s="274"/>
      <c r="P812" s="274">
        <f>IF(CC76&gt;0,ROUND(CC76,0),0)</f>
        <v>912785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5" customHeight="1" x14ac:dyDescent="0.35">
      <c r="A813" s="209" t="str">
        <f>RIGHT($C$83,3)&amp;"*"&amp;RIGHT($C$82,4)&amp;"*"&amp;"9000"&amp;"*"&amp;"A"</f>
        <v>001*2021*9000*A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56426228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5" customHeight="1" x14ac:dyDescent="0.3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5" customHeight="1" x14ac:dyDescent="0.35">
      <c r="B815" s="278" t="s">
        <v>1004</v>
      </c>
      <c r="C815" s="279">
        <f t="shared" ref="C815:K815" si="22">SUM(C734:C813)</f>
        <v>3763.2100000000009</v>
      </c>
      <c r="D815" s="275">
        <f t="shared" si="22"/>
        <v>421198467</v>
      </c>
      <c r="E815" s="275">
        <f t="shared" si="22"/>
        <v>57261659</v>
      </c>
      <c r="F815" s="275">
        <f t="shared" si="22"/>
        <v>21734010</v>
      </c>
      <c r="G815" s="275">
        <f t="shared" si="22"/>
        <v>271573449</v>
      </c>
      <c r="H815" s="275">
        <f t="shared" si="22"/>
        <v>11211886</v>
      </c>
      <c r="I815" s="275">
        <f t="shared" si="22"/>
        <v>100973491</v>
      </c>
      <c r="J815" s="275">
        <f t="shared" si="22"/>
        <v>31458454</v>
      </c>
      <c r="K815" s="275">
        <f t="shared" si="22"/>
        <v>35136439</v>
      </c>
      <c r="L815" s="275">
        <f>SUM(L734:L813)+SUM(U734:U813)</f>
        <v>494703360</v>
      </c>
      <c r="M815" s="275">
        <f>SUM(M734:M813)+SUM(V734:V813)</f>
        <v>86864744</v>
      </c>
      <c r="N815" s="275">
        <f t="shared" ref="N815:Y815" si="23">SUM(N734:N813)</f>
        <v>4545236617</v>
      </c>
      <c r="O815" s="275">
        <f t="shared" si="23"/>
        <v>2167078104</v>
      </c>
      <c r="P815" s="275">
        <f t="shared" si="23"/>
        <v>3200145</v>
      </c>
      <c r="Q815" s="275">
        <f t="shared" si="23"/>
        <v>794727</v>
      </c>
      <c r="R815" s="275">
        <f t="shared" si="23"/>
        <v>5280284</v>
      </c>
      <c r="S815" s="275">
        <f t="shared" si="23"/>
        <v>44322</v>
      </c>
      <c r="T815" s="279">
        <f t="shared" si="23"/>
        <v>1144.0199999999998</v>
      </c>
      <c r="U815" s="275">
        <f t="shared" si="23"/>
        <v>56426228</v>
      </c>
      <c r="V815" s="275">
        <f t="shared" si="23"/>
        <v>0</v>
      </c>
      <c r="W815" s="275">
        <f t="shared" si="23"/>
        <v>0</v>
      </c>
      <c r="X815" s="275">
        <f t="shared" si="23"/>
        <v>0</v>
      </c>
      <c r="Y815" s="275">
        <f t="shared" si="23"/>
        <v>640759389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5" customHeight="1" x14ac:dyDescent="0.35">
      <c r="B816" s="275" t="s">
        <v>1005</v>
      </c>
      <c r="C816" s="279">
        <f>CE60</f>
        <v>3763.2100000000009</v>
      </c>
      <c r="D816" s="275">
        <f>CE61</f>
        <v>421198468.02999991</v>
      </c>
      <c r="E816" s="275">
        <f>CE62</f>
        <v>57261659</v>
      </c>
      <c r="F816" s="275">
        <f>CE63</f>
        <v>21734010.740000002</v>
      </c>
      <c r="G816" s="275">
        <f>CE64</f>
        <v>271573448.89000005</v>
      </c>
      <c r="H816" s="278">
        <f>CE65</f>
        <v>11211886.540000005</v>
      </c>
      <c r="I816" s="278">
        <f>CE66</f>
        <v>100973490.45999996</v>
      </c>
      <c r="J816" s="278">
        <f>CE67</f>
        <v>31458454</v>
      </c>
      <c r="K816" s="278">
        <f>CE68</f>
        <v>35136439.709999986</v>
      </c>
      <c r="L816" s="278">
        <f>CE69</f>
        <v>494703359.66146737</v>
      </c>
      <c r="M816" s="278">
        <f>CE70</f>
        <v>86864744.620000005</v>
      </c>
      <c r="N816" s="275">
        <f>CE75</f>
        <v>4545236618.6799994</v>
      </c>
      <c r="O816" s="275">
        <f>CE73</f>
        <v>2167078104.1799998</v>
      </c>
      <c r="P816" s="275">
        <f>CE76</f>
        <v>3200143.391816997</v>
      </c>
      <c r="Q816" s="275">
        <f>CE77</f>
        <v>794726.6119598212</v>
      </c>
      <c r="R816" s="275">
        <f>CE78</f>
        <v>5280284.0682061687</v>
      </c>
      <c r="S816" s="275">
        <f>CE79</f>
        <v>44321.7</v>
      </c>
      <c r="T816" s="279">
        <f>CE80</f>
        <v>1144.02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640759391.64146721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421198468.02999991</v>
      </c>
      <c r="E817" s="180">
        <f>C379</f>
        <v>57261658.220000006</v>
      </c>
      <c r="F817" s="180">
        <f>C380</f>
        <v>21734010.740000006</v>
      </c>
      <c r="G817" s="240">
        <f>C381</f>
        <v>271573448.88999945</v>
      </c>
      <c r="H817" s="240">
        <f>C382</f>
        <v>11211886.539999997</v>
      </c>
      <c r="I817" s="240">
        <f>C383</f>
        <v>100973490.45999995</v>
      </c>
      <c r="J817" s="240">
        <f>C384</f>
        <v>31458455.110000003</v>
      </c>
      <c r="K817" s="240">
        <f>C385</f>
        <v>35136439.709999986</v>
      </c>
      <c r="L817" s="240">
        <f>C386+C387+C388+C389</f>
        <v>494703359.66146731</v>
      </c>
      <c r="M817" s="240">
        <f>C370</f>
        <v>86864744.61999999</v>
      </c>
      <c r="N817" s="180">
        <f>D361</f>
        <v>4545236618.6799984</v>
      </c>
      <c r="O817" s="180">
        <f>C359</f>
        <v>2167078104.1799998</v>
      </c>
    </row>
  </sheetData>
  <sheetProtection algorithmName="SHA-512" hashValue="7Dq7OaT9xPJ2BoouCcizXVWaU3w93gEZP4zUpMuchDOIkT+CgCd7jqBtWOdxlcSAOWHaSWlEQ/cNKEjilaU1ew==" saltValue="DLOyhhRECvjShhXFVINGRQ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Swedish Health Services, DBA Swedish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H-001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747 Broadway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Swedish Health Services, DBA Swedish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Michael Hart, M.D.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(206) 386-6000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(206) 233-7468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25434</v>
      </c>
      <c r="G23" s="21">
        <f>data!D111</f>
        <v>156127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7290</v>
      </c>
      <c r="G26" s="13">
        <f>data!D114</f>
        <v>11053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50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351</v>
      </c>
      <c r="E32" s="49" t="s">
        <v>1045</v>
      </c>
      <c r="F32" s="24"/>
      <c r="G32" s="21">
        <f>data!C125</f>
        <v>28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19</v>
      </c>
      <c r="E33" s="49" t="s">
        <v>1047</v>
      </c>
      <c r="F33" s="24"/>
      <c r="G33" s="21">
        <f>data!C126</f>
        <v>9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126</v>
      </c>
      <c r="E34" s="49" t="s">
        <v>291</v>
      </c>
      <c r="F34" s="24"/>
      <c r="G34" s="21">
        <f>data!E127</f>
        <v>659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22</v>
      </c>
      <c r="E36" s="49" t="s">
        <v>292</v>
      </c>
      <c r="F36" s="24"/>
      <c r="G36" s="21">
        <f>data!C128</f>
        <v>830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92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Swedish Health Services, DBA Swedish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7661</v>
      </c>
      <c r="C7" s="48">
        <f>data!B139</f>
        <v>57149</v>
      </c>
      <c r="D7" s="48">
        <f>data!B140</f>
        <v>166784.27421967895</v>
      </c>
      <c r="E7" s="48">
        <f>data!B141</f>
        <v>779048752.48000014</v>
      </c>
      <c r="F7" s="48">
        <f>data!B142</f>
        <v>945746591.33999991</v>
      </c>
      <c r="G7" s="48">
        <f>data!B141+data!B142</f>
        <v>1724795343.8200002</v>
      </c>
    </row>
    <row r="8" spans="1:13" ht="20.149999999999999" customHeight="1" x14ac:dyDescent="0.35">
      <c r="A8" s="23" t="s">
        <v>297</v>
      </c>
      <c r="B8" s="48">
        <f>data!C138</f>
        <v>5823</v>
      </c>
      <c r="C8" s="48">
        <f>data!C139</f>
        <v>44911</v>
      </c>
      <c r="D8" s="48">
        <f>data!C140</f>
        <v>53062.830340263026</v>
      </c>
      <c r="E8" s="48">
        <f>data!C141</f>
        <v>511378817.56999993</v>
      </c>
      <c r="F8" s="48">
        <f>data!C142</f>
        <v>291531539.50999993</v>
      </c>
      <c r="G8" s="48">
        <f>data!C141+data!C142</f>
        <v>802910357.07999992</v>
      </c>
    </row>
    <row r="9" spans="1:13" ht="20.149999999999999" customHeight="1" x14ac:dyDescent="0.35">
      <c r="A9" s="23" t="s">
        <v>1058</v>
      </c>
      <c r="B9" s="48">
        <f>data!D138</f>
        <v>11963</v>
      </c>
      <c r="C9" s="48">
        <f>data!D139</f>
        <v>54067.020000000019</v>
      </c>
      <c r="D9" s="48">
        <f>data!D140</f>
        <v>203182.89544005803</v>
      </c>
      <c r="E9" s="48">
        <f>data!D141</f>
        <v>876650534.13000011</v>
      </c>
      <c r="F9" s="48">
        <f>data!D142</f>
        <v>1140880383.6499999</v>
      </c>
      <c r="G9" s="48">
        <f>data!D141+data!D142</f>
        <v>2017530917.78</v>
      </c>
    </row>
    <row r="10" spans="1:13" ht="20.149999999999999" customHeight="1" x14ac:dyDescent="0.35">
      <c r="A10" s="111" t="s">
        <v>203</v>
      </c>
      <c r="B10" s="48">
        <f>data!E138</f>
        <v>25447</v>
      </c>
      <c r="C10" s="48">
        <f>data!E139</f>
        <v>156127.02000000002</v>
      </c>
      <c r="D10" s="48">
        <f>data!E140</f>
        <v>423030</v>
      </c>
      <c r="E10" s="48">
        <f>data!E141</f>
        <v>2167078104.1800003</v>
      </c>
      <c r="F10" s="48">
        <f>data!E142</f>
        <v>2378158514.5</v>
      </c>
      <c r="G10" s="48">
        <f>data!E141+data!E142</f>
        <v>4545236618.6800003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Swedish Health Services, DBA Swedish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27658015.119999997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7733.1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27865075.109999999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1730834.8899999994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57261658.219999999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30164181.43999999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4972258.2699999996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35136439.709999993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1231056.1300000001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35916533.850000001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37147589.980000004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-1431045.3699999999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20709683.020000007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19278637.650000006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Swedish Health Services, DBA Swedish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130990502.32000001</v>
      </c>
      <c r="D7" s="21">
        <f>data!C195</f>
        <v>0</v>
      </c>
      <c r="E7" s="21">
        <f>data!D195</f>
        <v>0</v>
      </c>
      <c r="F7" s="21">
        <f>data!E195</f>
        <v>130990502.32000001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1105315.6700000002</v>
      </c>
      <c r="D8" s="21">
        <f>data!C196</f>
        <v>0</v>
      </c>
      <c r="E8" s="21">
        <f>data!D196</f>
        <v>0</v>
      </c>
      <c r="F8" s="21">
        <f>data!E196</f>
        <v>1105315.6700000002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271350142.12</v>
      </c>
      <c r="D9" s="21">
        <f>data!C197</f>
        <v>25182363.789999999</v>
      </c>
      <c r="E9" s="21">
        <f>data!D197</f>
        <v>0</v>
      </c>
      <c r="F9" s="21">
        <f>data!E197</f>
        <v>296532505.91000003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24712476.030000001</v>
      </c>
      <c r="D11" s="21">
        <f>data!C199</f>
        <v>60237.78</v>
      </c>
      <c r="E11" s="21">
        <f>data!D199</f>
        <v>0</v>
      </c>
      <c r="F11" s="21">
        <f>data!E199</f>
        <v>24772713.810000002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222169174.78</v>
      </c>
      <c r="D12" s="21">
        <f>data!C200</f>
        <v>8146603.8699999992</v>
      </c>
      <c r="E12" s="21">
        <f>data!D200</f>
        <v>678334.2300000001</v>
      </c>
      <c r="F12" s="21">
        <f>data!E200</f>
        <v>229637444.42000002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20131628.699999999</v>
      </c>
      <c r="D14" s="21">
        <f>data!C202</f>
        <v>0</v>
      </c>
      <c r="E14" s="21">
        <f>data!D202</f>
        <v>0</v>
      </c>
      <c r="F14" s="21">
        <f>data!E202</f>
        <v>20131628.699999999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151407396.92999998</v>
      </c>
      <c r="D15" s="21">
        <f>data!C203</f>
        <v>-42440495.209999993</v>
      </c>
      <c r="E15" s="21">
        <f>data!D203</f>
        <v>-46031641.639999978</v>
      </c>
      <c r="F15" s="21">
        <f>data!E203</f>
        <v>154998543.35999995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821866636.54999995</v>
      </c>
      <c r="D16" s="21">
        <f>data!C204</f>
        <v>-9051289.7699999958</v>
      </c>
      <c r="E16" s="21">
        <f>data!D204</f>
        <v>-45353307.409999982</v>
      </c>
      <c r="F16" s="21">
        <f>data!E204</f>
        <v>858168654.19000006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15237124.02</v>
      </c>
      <c r="D24" s="21">
        <f>data!C209</f>
        <v>631714.45000000019</v>
      </c>
      <c r="E24" s="21">
        <f>data!D209</f>
        <v>0</v>
      </c>
      <c r="F24" s="21">
        <f>data!E209</f>
        <v>15868838.469999999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106811183.18000001</v>
      </c>
      <c r="D25" s="21">
        <f>data!C210</f>
        <v>15251483.449999999</v>
      </c>
      <c r="E25" s="21">
        <f>data!D210</f>
        <v>0</v>
      </c>
      <c r="F25" s="21">
        <f>data!E210</f>
        <v>122062666.63000001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6674083.9500000002</v>
      </c>
      <c r="D27" s="21">
        <f>data!C212</f>
        <v>2557768.62</v>
      </c>
      <c r="E27" s="21">
        <f>data!D212</f>
        <v>0</v>
      </c>
      <c r="F27" s="21">
        <f>data!E212</f>
        <v>9231852.5700000003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171628286.18999919</v>
      </c>
      <c r="D28" s="21">
        <f>data!C213</f>
        <v>20930094.860000774</v>
      </c>
      <c r="E28" s="21">
        <f>data!D213</f>
        <v>1484797.9200000046</v>
      </c>
      <c r="F28" s="21">
        <f>data!E213</f>
        <v>191073583.12999994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300350677.3399992</v>
      </c>
      <c r="D32" s="21">
        <f>data!C217</f>
        <v>39371061.38000077</v>
      </c>
      <c r="E32" s="21">
        <f>data!D217</f>
        <v>1484797.9200000046</v>
      </c>
      <c r="F32" s="21">
        <f>data!E217</f>
        <v>338236940.79999995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Swedish Health Services, DBA Swedish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-4768060.4399999995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1394777732.3599994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644422106.30999994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13035171.670000002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72131252.88000001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1065064632.8400002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54326075.729999959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3243756971.7899995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912.78000000000009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11409000.84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19145484.309999999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30554485.149999999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3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3269543396.4999995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Swedish Health Services, DBA Swedish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-159207.12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740958269.52999997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535510435.82000005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16163310.459999999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23866143.379999995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849801.72000000009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246167882.14999992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130990502.32000001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1105315.6700000002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296532505.90999997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24772713.810000002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229637444.42000002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20131628.699999999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154998543.35999998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858168654.19000006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338236940.80000001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519931713.39000005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92548020.840000004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92548020.840000004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3861486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3861486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862509102.38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Swedish Health Services, DBA Swedish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36865119.969999991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41474073.789999999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91177426.039999992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169516619.79999998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1188173.1299999999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1188173.1299999999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-907481.05999999994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10435720.59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449116781.5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4123173.47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462768194.5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462768194.5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229036114.95000038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229036114.95000038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862509102.38000035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Swedish Health Services, DBA Swedish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2167078104.1799998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2378158514.499999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4545236618.6799984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2" t="s">
        <v>450</v>
      </c>
      <c r="C115" s="48">
        <f>data!C363</f>
        <v>-4768060.4399999995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3243756971.7900023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30554485.149999991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3269543396.5000024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1275693222.179996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86864744.61999999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86864744.61999999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1362557966.7999959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421198468.02999991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57261658.220000006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21734010.740000006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271573448.88999945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11211886.539999997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100973490.45999995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31458455.110000003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35136439.709999986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37147589.979999997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19278637.650000006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438277132.03146732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1445251217.3614666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-82693250.561470747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-82693250.561470747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-82693250.561470747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Swedish Health Services, DBA Swedish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56193</v>
      </c>
      <c r="D9" s="14">
        <f>data!D59</f>
        <v>0</v>
      </c>
      <c r="E9" s="14">
        <f>data!E59</f>
        <v>90475.459071239951</v>
      </c>
      <c r="F9" s="14">
        <f>data!F59</f>
        <v>0</v>
      </c>
      <c r="G9" s="14">
        <f>data!G59</f>
        <v>0</v>
      </c>
      <c r="H9" s="14">
        <f>data!H59</f>
        <v>9458.5509287600562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283.62999999999994</v>
      </c>
      <c r="D10" s="26">
        <f>data!D60</f>
        <v>0</v>
      </c>
      <c r="E10" s="26">
        <f>data!E60</f>
        <v>770.65999999999985</v>
      </c>
      <c r="F10" s="26">
        <f>data!F60</f>
        <v>0</v>
      </c>
      <c r="G10" s="26">
        <f>data!G60</f>
        <v>0</v>
      </c>
      <c r="H10" s="26">
        <f>data!H60</f>
        <v>45.02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36710858.500000007</v>
      </c>
      <c r="D11" s="14">
        <f>data!D61</f>
        <v>0</v>
      </c>
      <c r="E11" s="14">
        <f>data!E61</f>
        <v>79490441.100000009</v>
      </c>
      <c r="F11" s="14">
        <f>data!F61</f>
        <v>0</v>
      </c>
      <c r="G11" s="14">
        <f>data!G61</f>
        <v>0</v>
      </c>
      <c r="H11" s="14">
        <f>data!H61</f>
        <v>4822426.7299999986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4990817</v>
      </c>
      <c r="D12" s="14">
        <f>data!D62</f>
        <v>0</v>
      </c>
      <c r="E12" s="14">
        <f>data!E62</f>
        <v>10806674</v>
      </c>
      <c r="F12" s="14">
        <f>data!F62</f>
        <v>0</v>
      </c>
      <c r="G12" s="14">
        <f>data!G62</f>
        <v>0</v>
      </c>
      <c r="H12" s="14">
        <f>data!H62</f>
        <v>655606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3525875.7700000005</v>
      </c>
      <c r="D13" s="14">
        <f>data!D63</f>
        <v>0</v>
      </c>
      <c r="E13" s="14">
        <f>data!E63</f>
        <v>253023.48999999996</v>
      </c>
      <c r="F13" s="14">
        <f>data!F63</f>
        <v>0</v>
      </c>
      <c r="G13" s="14">
        <f>data!G63</f>
        <v>0</v>
      </c>
      <c r="H13" s="14">
        <f>data!H63</f>
        <v>8350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3857453.2299999995</v>
      </c>
      <c r="D14" s="14">
        <f>data!D64</f>
        <v>0</v>
      </c>
      <c r="E14" s="14">
        <f>data!E64</f>
        <v>4948864.8600000003</v>
      </c>
      <c r="F14" s="14">
        <f>data!F64</f>
        <v>0</v>
      </c>
      <c r="G14" s="14">
        <f>data!G64</f>
        <v>0</v>
      </c>
      <c r="H14" s="14">
        <f>data!H64</f>
        <v>95543.44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15965.98</v>
      </c>
      <c r="D15" s="14">
        <f>data!D65</f>
        <v>0</v>
      </c>
      <c r="E15" s="14">
        <f>data!E65</f>
        <v>64560.68</v>
      </c>
      <c r="F15" s="14">
        <f>data!F65</f>
        <v>0</v>
      </c>
      <c r="G15" s="14">
        <f>data!G65</f>
        <v>0</v>
      </c>
      <c r="H15" s="14">
        <f>data!H65</f>
        <v>1483.17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1502352.8300000003</v>
      </c>
      <c r="D16" s="14">
        <f>data!D66</f>
        <v>0</v>
      </c>
      <c r="E16" s="14">
        <f>data!E66</f>
        <v>2370230.56</v>
      </c>
      <c r="F16" s="14">
        <f>data!F66</f>
        <v>0</v>
      </c>
      <c r="G16" s="14">
        <f>data!G66</f>
        <v>19.11999999999999</v>
      </c>
      <c r="H16" s="14">
        <f>data!H66</f>
        <v>44891.939999999995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845268</v>
      </c>
      <c r="D17" s="14">
        <f>data!D67</f>
        <v>0</v>
      </c>
      <c r="E17" s="14">
        <f>data!E67</f>
        <v>2957627</v>
      </c>
      <c r="F17" s="14">
        <f>data!F67</f>
        <v>0</v>
      </c>
      <c r="G17" s="14">
        <f>data!G67</f>
        <v>0</v>
      </c>
      <c r="H17" s="14">
        <f>data!H67</f>
        <v>139330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75240.320000000007</v>
      </c>
      <c r="D18" s="14">
        <f>data!D68</f>
        <v>0</v>
      </c>
      <c r="E18" s="14">
        <f>data!E68</f>
        <v>3728768.9099999997</v>
      </c>
      <c r="F18" s="14">
        <f>data!F68</f>
        <v>0</v>
      </c>
      <c r="G18" s="14">
        <f>data!G68</f>
        <v>0</v>
      </c>
      <c r="H18" s="14">
        <f>data!H68</f>
        <v>141.93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170233.42</v>
      </c>
      <c r="D19" s="14">
        <f>data!D69</f>
        <v>0</v>
      </c>
      <c r="E19" s="14">
        <f>data!E69</f>
        <v>582770.54</v>
      </c>
      <c r="F19" s="14">
        <f>data!F69</f>
        <v>0</v>
      </c>
      <c r="G19" s="14">
        <f>data!G69</f>
        <v>0</v>
      </c>
      <c r="H19" s="14">
        <f>data!H69</f>
        <v>13727.650000000001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-33657.270000000004</v>
      </c>
      <c r="D20" s="14">
        <f>-data!D70</f>
        <v>0</v>
      </c>
      <c r="E20" s="14">
        <f>-data!E70</f>
        <v>-37312.879999999997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51660407.780000001</v>
      </c>
      <c r="D21" s="14">
        <f>data!D71</f>
        <v>0</v>
      </c>
      <c r="E21" s="14">
        <f>data!E71</f>
        <v>105165648.26000002</v>
      </c>
      <c r="F21" s="14">
        <f>data!F71</f>
        <v>0</v>
      </c>
      <c r="G21" s="14">
        <f>data!G71</f>
        <v>19.11999999999999</v>
      </c>
      <c r="H21" s="14">
        <f>data!H71</f>
        <v>5781500.8599999994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48273323</v>
      </c>
      <c r="D23" s="48">
        <f>+data!M669</f>
        <v>0</v>
      </c>
      <c r="E23" s="48">
        <f>+data!M670</f>
        <v>123161645</v>
      </c>
      <c r="F23" s="48">
        <f>+data!M671</f>
        <v>0</v>
      </c>
      <c r="G23" s="48">
        <f>+data!M672</f>
        <v>10</v>
      </c>
      <c r="H23" s="48">
        <f>+data!M673</f>
        <v>7922792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327908001</v>
      </c>
      <c r="D24" s="14">
        <f>data!D73</f>
        <v>0</v>
      </c>
      <c r="E24" s="14">
        <f>data!E73</f>
        <v>470515275.42999965</v>
      </c>
      <c r="F24" s="14">
        <f>data!F73</f>
        <v>0</v>
      </c>
      <c r="G24" s="14">
        <f>data!G73</f>
        <v>0</v>
      </c>
      <c r="H24" s="14">
        <f>data!H73</f>
        <v>31670032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292321</v>
      </c>
      <c r="D25" s="14">
        <f>data!D74</f>
        <v>0</v>
      </c>
      <c r="E25" s="14">
        <f>data!E74</f>
        <v>33168322.02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328200322</v>
      </c>
      <c r="D26" s="14">
        <f>data!D75</f>
        <v>0</v>
      </c>
      <c r="E26" s="14">
        <f>data!E75</f>
        <v>503683597.44999963</v>
      </c>
      <c r="F26" s="14">
        <f>data!F75</f>
        <v>0</v>
      </c>
      <c r="G26" s="14">
        <f>data!G75</f>
        <v>0</v>
      </c>
      <c r="H26" s="14">
        <f>data!H75</f>
        <v>31670032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85985.776013000024</v>
      </c>
      <c r="D28" s="14">
        <f>data!D76</f>
        <v>0</v>
      </c>
      <c r="E28" s="14">
        <f>data!E76</f>
        <v>300867.65681999945</v>
      </c>
      <c r="F28" s="14">
        <f>data!F76</f>
        <v>0</v>
      </c>
      <c r="G28" s="14">
        <f>data!G76</f>
        <v>0</v>
      </c>
      <c r="H28" s="14">
        <f>data!H76</f>
        <v>14173.486652999998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706940.94428976811</v>
      </c>
      <c r="F29" s="14">
        <f>data!F77</f>
        <v>0</v>
      </c>
      <c r="G29" s="14">
        <f>data!G77</f>
        <v>0</v>
      </c>
      <c r="H29" s="14">
        <f>data!H77</f>
        <v>87785.667670053066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386563.88750033587</v>
      </c>
      <c r="D30" s="14">
        <f>data!D78</f>
        <v>0</v>
      </c>
      <c r="E30" s="14">
        <f>data!E78</f>
        <v>1387160.1283817443</v>
      </c>
      <c r="F30" s="14">
        <f>data!F78</f>
        <v>0</v>
      </c>
      <c r="G30" s="14">
        <f>data!G78</f>
        <v>0</v>
      </c>
      <c r="H30" s="14">
        <f>data!H78</f>
        <v>80815.516735380777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15921.87988058042</v>
      </c>
      <c r="D31" s="14">
        <f>data!D79</f>
        <v>0</v>
      </c>
      <c r="E31" s="14">
        <f>data!E79</f>
        <v>25679.63973300645</v>
      </c>
      <c r="F31" s="14">
        <f>data!F79</f>
        <v>0</v>
      </c>
      <c r="G31" s="14">
        <f>data!G79</f>
        <v>0</v>
      </c>
      <c r="H31" s="14">
        <f>data!H79</f>
        <v>2720.1803864131316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181.6</v>
      </c>
      <c r="D32" s="84">
        <f>data!D80</f>
        <v>0</v>
      </c>
      <c r="E32" s="84">
        <f>data!E80</f>
        <v>470.2000000000001</v>
      </c>
      <c r="F32" s="84">
        <f>data!F80</f>
        <v>0</v>
      </c>
      <c r="G32" s="84">
        <f>data!G80</f>
        <v>0</v>
      </c>
      <c r="H32" s="84">
        <f>data!H80</f>
        <v>27.51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Swedish Health Services, DBA Swedish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11053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7290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0.11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153</v>
      </c>
      <c r="I42" s="26">
        <f>data!P60</f>
        <v>319.37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10270.359999999999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18580217.75</v>
      </c>
      <c r="I43" s="14">
        <f>data!P61</f>
        <v>34670283.969999991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1396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2525969</v>
      </c>
      <c r="I44" s="14">
        <f>data!P62</f>
        <v>4713403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493101.44</v>
      </c>
      <c r="I45" s="14">
        <f>data!P63</f>
        <v>950089.98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478.86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2403179.7699999996</v>
      </c>
      <c r="I46" s="14">
        <f>data!P64</f>
        <v>12160376.379999995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56.34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4952.6000000000004</v>
      </c>
      <c r="I47" s="14">
        <f>data!P65</f>
        <v>8418.07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1121.45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445978.48000000004</v>
      </c>
      <c r="I48" s="14">
        <f>data!P66</f>
        <v>3943642.1599999997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45930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349747</v>
      </c>
      <c r="I49" s="14">
        <f>data!P67</f>
        <v>1389350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20.850000000000009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932117.28000000014</v>
      </c>
      <c r="I50" s="14">
        <f>data!P68</f>
        <v>2123694.83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4063.53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1292056.9000000001</v>
      </c>
      <c r="I51" s="14">
        <f>data!P69</f>
        <v>207106.78000000003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-1487616.1400000001</v>
      </c>
      <c r="I52" s="14">
        <f>-data!P70</f>
        <v>-3363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63337.39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25539704.080000002</v>
      </c>
      <c r="I53" s="14">
        <f>data!P71</f>
        <v>60163002.169999979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468581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21433780</v>
      </c>
      <c r="I55" s="48">
        <f>+data!M681</f>
        <v>77238376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109381935.67</v>
      </c>
      <c r="I56" s="14">
        <f>data!P73</f>
        <v>436275944.58000022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7365792.2400000002</v>
      </c>
      <c r="I57" s="14">
        <f>data!P74</f>
        <v>694667143.66999936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116747727.91</v>
      </c>
      <c r="I58" s="14">
        <f>data!P75</f>
        <v>1130943088.2499995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4672.2905860000001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35578.383605000025</v>
      </c>
      <c r="I60" s="14">
        <f>data!P76</f>
        <v>141333.0498119999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26640.83914493422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159948.76030714298</v>
      </c>
      <c r="I62" s="14">
        <f>data!P78</f>
        <v>660742.72431907314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0.02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66.540000000000006</v>
      </c>
      <c r="I64" s="26">
        <f>data!P80</f>
        <v>134.74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Swedish Health Services, DBA Swedish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91.8</v>
      </c>
      <c r="D74" s="26">
        <f>data!R60</f>
        <v>21.380000000000003</v>
      </c>
      <c r="E74" s="26">
        <f>data!S60</f>
        <v>57.94</v>
      </c>
      <c r="F74" s="26">
        <f>data!T60</f>
        <v>7.98</v>
      </c>
      <c r="G74" s="26">
        <f>data!U60</f>
        <v>9.1199999999999992</v>
      </c>
      <c r="H74" s="26">
        <f>data!V60</f>
        <v>11.34</v>
      </c>
      <c r="I74" s="26">
        <f>data!W60</f>
        <v>8.4600000000000009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11471746.900000004</v>
      </c>
      <c r="D75" s="14">
        <f>data!R61</f>
        <v>1908547.6100000003</v>
      </c>
      <c r="E75" s="14">
        <f>data!S61</f>
        <v>4239868.21</v>
      </c>
      <c r="F75" s="14">
        <f>data!T61</f>
        <v>1126830.45</v>
      </c>
      <c r="G75" s="14">
        <f>data!U61</f>
        <v>1112457.7400000002</v>
      </c>
      <c r="H75" s="14">
        <f>data!V61</f>
        <v>1192152.8500000001</v>
      </c>
      <c r="I75" s="14">
        <f>data!W61</f>
        <v>1173958.1100000001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1559577</v>
      </c>
      <c r="D76" s="14">
        <f>data!R62</f>
        <v>259466</v>
      </c>
      <c r="E76" s="14">
        <f>data!S62</f>
        <v>576407</v>
      </c>
      <c r="F76" s="14">
        <f>data!T62</f>
        <v>153192</v>
      </c>
      <c r="G76" s="14">
        <f>data!U62</f>
        <v>151238</v>
      </c>
      <c r="H76" s="14">
        <f>data!V62</f>
        <v>162072</v>
      </c>
      <c r="I76" s="14">
        <f>data!W62</f>
        <v>159599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202617.42</v>
      </c>
      <c r="E77" s="14">
        <f>data!S63</f>
        <v>196229.37999999998</v>
      </c>
      <c r="F77" s="14">
        <f>data!T63</f>
        <v>1980</v>
      </c>
      <c r="G77" s="14">
        <f>data!U63</f>
        <v>3080966.58</v>
      </c>
      <c r="H77" s="14">
        <f>data!V63</f>
        <v>9450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923681.6399999999</v>
      </c>
      <c r="D78" s="14">
        <f>data!R64</f>
        <v>3913565</v>
      </c>
      <c r="E78" s="14">
        <f>data!S64</f>
        <v>51756612.539999969</v>
      </c>
      <c r="F78" s="14">
        <f>data!T64</f>
        <v>348705.63</v>
      </c>
      <c r="G78" s="14">
        <f>data!U64</f>
        <v>7663032.0799999991</v>
      </c>
      <c r="H78" s="14">
        <f>data!V64</f>
        <v>1898483.7700000005</v>
      </c>
      <c r="I78" s="14">
        <f>data!W64</f>
        <v>110445.72000000002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3702.0299999999997</v>
      </c>
      <c r="D79" s="14">
        <f>data!R65</f>
        <v>2871.6000000000004</v>
      </c>
      <c r="E79" s="14">
        <f>data!S65</f>
        <v>1169.1400000000001</v>
      </c>
      <c r="F79" s="14">
        <f>data!T65</f>
        <v>586.88</v>
      </c>
      <c r="G79" s="14">
        <f>data!U65</f>
        <v>46037.55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225680.82000000004</v>
      </c>
      <c r="D80" s="14">
        <f>data!R66</f>
        <v>439089.65</v>
      </c>
      <c r="E80" s="14">
        <f>data!S66</f>
        <v>3749914.4000000004</v>
      </c>
      <c r="F80" s="14">
        <f>data!T66</f>
        <v>311.83</v>
      </c>
      <c r="G80" s="14">
        <f>data!U66</f>
        <v>29550004.509999998</v>
      </c>
      <c r="H80" s="14">
        <f>data!V66</f>
        <v>192008.23</v>
      </c>
      <c r="I80" s="14">
        <f>data!W66</f>
        <v>392651.64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399639</v>
      </c>
      <c r="D81" s="14">
        <f>data!R67</f>
        <v>44646</v>
      </c>
      <c r="E81" s="14">
        <f>data!S67</f>
        <v>232145</v>
      </c>
      <c r="F81" s="14">
        <f>data!T67</f>
        <v>14552</v>
      </c>
      <c r="G81" s="14">
        <f>data!U67</f>
        <v>204913</v>
      </c>
      <c r="H81" s="14">
        <f>data!V67</f>
        <v>54144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660207.1100000001</v>
      </c>
      <c r="D82" s="14">
        <f>data!R68</f>
        <v>145324.1</v>
      </c>
      <c r="E82" s="14">
        <f>data!S68</f>
        <v>4810788.4099999992</v>
      </c>
      <c r="F82" s="14">
        <f>data!T68</f>
        <v>5.3699999999999992</v>
      </c>
      <c r="G82" s="14">
        <f>data!U68</f>
        <v>101009.69</v>
      </c>
      <c r="H82" s="14">
        <f>data!V68</f>
        <v>1836.2400000000005</v>
      </c>
      <c r="I82" s="14">
        <f>data!W68</f>
        <v>6.0100000000000007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67357.450000000012</v>
      </c>
      <c r="D83" s="14">
        <f>data!R69</f>
        <v>11508.469999999998</v>
      </c>
      <c r="E83" s="14">
        <f>data!S69</f>
        <v>85533.409999999989</v>
      </c>
      <c r="F83" s="14">
        <f>data!T69</f>
        <v>2968.9100000000003</v>
      </c>
      <c r="G83" s="14">
        <f>data!U69</f>
        <v>34125.159999999996</v>
      </c>
      <c r="H83" s="14">
        <f>data!V69</f>
        <v>23519.510000000002</v>
      </c>
      <c r="I83" s="14">
        <f>data!W69</f>
        <v>1484.99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645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-189.82999999999998</v>
      </c>
      <c r="H84" s="14">
        <f>-data!V70</f>
        <v>-16804.599999999999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15312236.950000003</v>
      </c>
      <c r="D85" s="14">
        <f>data!R71</f>
        <v>6927635.8499999996</v>
      </c>
      <c r="E85" s="14">
        <f>data!S71</f>
        <v>65648667.489999957</v>
      </c>
      <c r="F85" s="14">
        <f>data!T71</f>
        <v>1649133.07</v>
      </c>
      <c r="G85" s="14">
        <f>data!U71</f>
        <v>41943594.479999989</v>
      </c>
      <c r="H85" s="14">
        <f>data!V71</f>
        <v>3516862.0000000005</v>
      </c>
      <c r="I85" s="14">
        <f>data!W71</f>
        <v>1838145.4700000002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14984882</v>
      </c>
      <c r="D87" s="48">
        <f>+data!M683</f>
        <v>10074696</v>
      </c>
      <c r="E87" s="48">
        <f>+data!M684</f>
        <v>36966773</v>
      </c>
      <c r="F87" s="48">
        <f>+data!M685</f>
        <v>1349409</v>
      </c>
      <c r="G87" s="48">
        <f>+data!M686</f>
        <v>30630738</v>
      </c>
      <c r="H87" s="48">
        <f>+data!M687</f>
        <v>3646078</v>
      </c>
      <c r="I87" s="48">
        <f>+data!M688</f>
        <v>1369907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26773462</v>
      </c>
      <c r="D88" s="14">
        <f>data!R73</f>
        <v>96363387</v>
      </c>
      <c r="E88" s="14">
        <f>data!S73</f>
        <v>-302631.92000000004</v>
      </c>
      <c r="F88" s="14">
        <f>data!T73</f>
        <v>6923304</v>
      </c>
      <c r="G88" s="14">
        <f>data!U73</f>
        <v>121592211.25</v>
      </c>
      <c r="H88" s="14">
        <f>data!V73</f>
        <v>27656812.859999999</v>
      </c>
      <c r="I88" s="14">
        <f>data!W73</f>
        <v>5502283.2999999989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47275118.670000002</v>
      </c>
      <c r="D89" s="14">
        <f>data!R74</f>
        <v>133149653</v>
      </c>
      <c r="E89" s="14">
        <f>data!S74</f>
        <v>302631.92000000004</v>
      </c>
      <c r="F89" s="14">
        <f>data!T74</f>
        <v>414657</v>
      </c>
      <c r="G89" s="14">
        <f>data!U74</f>
        <v>109351465.14999998</v>
      </c>
      <c r="H89" s="14">
        <f>data!V74</f>
        <v>20104314.329999998</v>
      </c>
      <c r="I89" s="14">
        <f>data!W74</f>
        <v>8380779.4299999997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74048580.670000002</v>
      </c>
      <c r="D90" s="14">
        <f>data!R75</f>
        <v>229513040</v>
      </c>
      <c r="E90" s="14">
        <f>data!S75</f>
        <v>0</v>
      </c>
      <c r="F90" s="14">
        <f>data!T75</f>
        <v>7337961</v>
      </c>
      <c r="G90" s="14">
        <f>data!U75</f>
        <v>230943676.39999998</v>
      </c>
      <c r="H90" s="14">
        <f>data!V75</f>
        <v>47761127.189999998</v>
      </c>
      <c r="I90" s="14">
        <f>data!W75</f>
        <v>13883062.729999999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40653.674992</v>
      </c>
      <c r="D92" s="14">
        <f>data!R76</f>
        <v>4541.6167149999992</v>
      </c>
      <c r="E92" s="14">
        <f>data!S76</f>
        <v>23615.158303999997</v>
      </c>
      <c r="F92" s="14">
        <f>data!T76</f>
        <v>1480.3605969999999</v>
      </c>
      <c r="G92" s="14">
        <f>data!U76</f>
        <v>20844.958324999992</v>
      </c>
      <c r="H92" s="14">
        <f>data!V76</f>
        <v>5507.8929520000002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184481.24878148164</v>
      </c>
      <c r="D94" s="14">
        <f>data!R78</f>
        <v>20417.621312407242</v>
      </c>
      <c r="E94" s="14">
        <f>data!S78</f>
        <v>106166.01746491091</v>
      </c>
      <c r="F94" s="14">
        <f>data!T78</f>
        <v>6887.2316781254949</v>
      </c>
      <c r="G94" s="14">
        <f>data!U78</f>
        <v>97668.69957654312</v>
      </c>
      <c r="H94" s="14">
        <f>data!V78</f>
        <v>28506.126240305828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57.04</v>
      </c>
      <c r="D96" s="84">
        <f>data!R80</f>
        <v>0.01</v>
      </c>
      <c r="E96" s="84">
        <f>data!S80</f>
        <v>0</v>
      </c>
      <c r="F96" s="84">
        <f>data!T80</f>
        <v>6.7200000000000006</v>
      </c>
      <c r="G96" s="84">
        <f>data!U80</f>
        <v>0.01</v>
      </c>
      <c r="H96" s="84">
        <f>data!V80</f>
        <v>0.84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Swedish Health Services, DBA Swedish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23.98</v>
      </c>
      <c r="D106" s="26">
        <f>data!Y60</f>
        <v>135.73000000000002</v>
      </c>
      <c r="E106" s="26">
        <f>data!Z60</f>
        <v>304.85999999999996</v>
      </c>
      <c r="F106" s="26">
        <f>data!AA60</f>
        <v>4.13</v>
      </c>
      <c r="G106" s="26">
        <f>data!AB60</f>
        <v>153.42999999999998</v>
      </c>
      <c r="H106" s="26">
        <f>data!AC60</f>
        <v>68.560000000000016</v>
      </c>
      <c r="I106" s="26">
        <f>data!AD60</f>
        <v>17.300000000000004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2825911.6399999997</v>
      </c>
      <c r="D107" s="14">
        <f>data!Y61</f>
        <v>13722530.200000003</v>
      </c>
      <c r="E107" s="14">
        <f>data!Z61</f>
        <v>43519710.969999976</v>
      </c>
      <c r="F107" s="14">
        <f>data!AA61</f>
        <v>641613.65</v>
      </c>
      <c r="G107" s="14">
        <f>data!AB61</f>
        <v>18431386.539999999</v>
      </c>
      <c r="H107" s="14">
        <f>data!AC61</f>
        <v>7845283.4800000004</v>
      </c>
      <c r="I107" s="14">
        <f>data!AD61</f>
        <v>2354298.9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384181</v>
      </c>
      <c r="D108" s="14">
        <f>data!Y62</f>
        <v>1865569</v>
      </c>
      <c r="E108" s="14">
        <f>data!Z62</f>
        <v>5916476</v>
      </c>
      <c r="F108" s="14">
        <f>data!AA62</f>
        <v>87227</v>
      </c>
      <c r="G108" s="14">
        <f>data!AB62</f>
        <v>2505735</v>
      </c>
      <c r="H108" s="14">
        <f>data!AC62</f>
        <v>1066561</v>
      </c>
      <c r="I108" s="14">
        <f>data!AD62</f>
        <v>320065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780</v>
      </c>
      <c r="D109" s="14">
        <f>data!Y63</f>
        <v>2591787.5</v>
      </c>
      <c r="E109" s="14">
        <f>data!Z63</f>
        <v>544800</v>
      </c>
      <c r="F109" s="14">
        <f>data!AA63</f>
        <v>0</v>
      </c>
      <c r="G109" s="14">
        <f>data!AB63</f>
        <v>330174.15999999997</v>
      </c>
      <c r="H109" s="14">
        <f>data!AC63</f>
        <v>132360.92000000001</v>
      </c>
      <c r="I109" s="14">
        <f>data!AD63</f>
        <v>3050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496725.8600000001</v>
      </c>
      <c r="D110" s="14">
        <f>data!Y64</f>
        <v>2929340.3400000012</v>
      </c>
      <c r="E110" s="14">
        <f>data!Z64</f>
        <v>4461997.1500000013</v>
      </c>
      <c r="F110" s="14">
        <f>data!AA64</f>
        <v>1558472.1999999997</v>
      </c>
      <c r="G110" s="14">
        <f>data!AB64</f>
        <v>128799141.25000003</v>
      </c>
      <c r="H110" s="14">
        <f>data!AC64</f>
        <v>2116589.1</v>
      </c>
      <c r="I110" s="14">
        <f>data!AD64</f>
        <v>169610.15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623.76</v>
      </c>
      <c r="D111" s="14">
        <f>data!Y65</f>
        <v>13121.89</v>
      </c>
      <c r="E111" s="14">
        <f>data!Z65</f>
        <v>308759.59000000003</v>
      </c>
      <c r="F111" s="14">
        <f>data!AA65</f>
        <v>0</v>
      </c>
      <c r="G111" s="14">
        <f>data!AB65</f>
        <v>7810.02</v>
      </c>
      <c r="H111" s="14">
        <f>data!AC65</f>
        <v>14801.539999999997</v>
      </c>
      <c r="I111" s="14">
        <f>data!AD65</f>
        <v>396.46000000000004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1148431.0200000003</v>
      </c>
      <c r="D112" s="14">
        <f>data!Y66</f>
        <v>3932420.4799999991</v>
      </c>
      <c r="E112" s="14">
        <f>data!Z66</f>
        <v>4559764.8700000029</v>
      </c>
      <c r="F112" s="14">
        <f>data!AA66</f>
        <v>193061.61000000002</v>
      </c>
      <c r="G112" s="14">
        <f>data!AB66</f>
        <v>785675.84999999986</v>
      </c>
      <c r="H112" s="14">
        <f>data!AC66</f>
        <v>57104.78</v>
      </c>
      <c r="I112" s="14">
        <f>data!AD66</f>
        <v>28511.8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757024</v>
      </c>
      <c r="E113" s="14">
        <f>data!Z67</f>
        <v>1430892</v>
      </c>
      <c r="F113" s="14">
        <f>data!AA67</f>
        <v>41760</v>
      </c>
      <c r="G113" s="14">
        <f>data!AB67</f>
        <v>225377</v>
      </c>
      <c r="H113" s="14">
        <f>data!AC67</f>
        <v>42210</v>
      </c>
      <c r="I113" s="14">
        <f>data!AD67</f>
        <v>36065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0.73000000000000043</v>
      </c>
      <c r="D114" s="14">
        <f>data!Y68</f>
        <v>1729523.0399999998</v>
      </c>
      <c r="E114" s="14">
        <f>data!Z68</f>
        <v>5695583.8099999996</v>
      </c>
      <c r="F114" s="14">
        <f>data!AA68</f>
        <v>-20.400000000000006</v>
      </c>
      <c r="G114" s="14">
        <f>data!AB68</f>
        <v>954123.53</v>
      </c>
      <c r="H114" s="14">
        <f>data!AC68</f>
        <v>64053.99</v>
      </c>
      <c r="I114" s="14">
        <f>data!AD68</f>
        <v>5.27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2710.89</v>
      </c>
      <c r="D115" s="14">
        <f>data!Y69</f>
        <v>101257.24</v>
      </c>
      <c r="E115" s="14">
        <f>data!Z69</f>
        <v>969108.88000000024</v>
      </c>
      <c r="F115" s="14">
        <f>data!AA69</f>
        <v>8448.35</v>
      </c>
      <c r="G115" s="14">
        <f>data!AB69</f>
        <v>575736.72000000009</v>
      </c>
      <c r="H115" s="14">
        <f>data!AC69</f>
        <v>68891.819999999992</v>
      </c>
      <c r="I115" s="14">
        <f>data!AD69</f>
        <v>1733.97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-1170318.3500000001</v>
      </c>
      <c r="D116" s="14">
        <f>-data!Y70</f>
        <v>-19875.21</v>
      </c>
      <c r="E116" s="14">
        <f>-data!Z70</f>
        <v>-1502690.91</v>
      </c>
      <c r="F116" s="14">
        <f>-data!AA70</f>
        <v>0</v>
      </c>
      <c r="G116" s="14">
        <f>-data!AB70</f>
        <v>-15232085.07</v>
      </c>
      <c r="H116" s="14">
        <f>-data!AC70</f>
        <v>1975.7399999999998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3689046.5500000003</v>
      </c>
      <c r="D117" s="14">
        <f>data!Y71</f>
        <v>27622698.48</v>
      </c>
      <c r="E117" s="14">
        <f>data!Z71</f>
        <v>65904402.359999985</v>
      </c>
      <c r="F117" s="14">
        <f>data!AA71</f>
        <v>2530562.4099999997</v>
      </c>
      <c r="G117" s="14">
        <f>data!AB71</f>
        <v>137383075.00000003</v>
      </c>
      <c r="H117" s="14">
        <f>data!AC71</f>
        <v>11409832.369999999</v>
      </c>
      <c r="I117" s="14">
        <f>data!AD71</f>
        <v>2913736.55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3453821</v>
      </c>
      <c r="D119" s="48">
        <f>+data!M690</f>
        <v>26396211</v>
      </c>
      <c r="E119" s="48">
        <f>+data!M691</f>
        <v>54856217</v>
      </c>
      <c r="F119" s="48">
        <f>+data!M692</f>
        <v>2037995</v>
      </c>
      <c r="G119" s="48">
        <f>+data!M693</f>
        <v>101432599</v>
      </c>
      <c r="H119" s="48">
        <f>+data!M694</f>
        <v>9210214</v>
      </c>
      <c r="I119" s="48">
        <f>+data!M695</f>
        <v>2658732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21922647.860000003</v>
      </c>
      <c r="D120" s="14">
        <f>data!Y73</f>
        <v>73881621.88000001</v>
      </c>
      <c r="E120" s="14">
        <f>data!Z73</f>
        <v>3479763</v>
      </c>
      <c r="F120" s="14">
        <f>data!AA73</f>
        <v>1411504.94</v>
      </c>
      <c r="G120" s="14">
        <f>data!AB73</f>
        <v>174147188.22999999</v>
      </c>
      <c r="H120" s="14">
        <f>data!AC73</f>
        <v>95435638</v>
      </c>
      <c r="I120" s="14">
        <f>data!AD73</f>
        <v>17955875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33085997.320000004</v>
      </c>
      <c r="D121" s="14">
        <f>data!Y74</f>
        <v>92745499.219999999</v>
      </c>
      <c r="E121" s="14">
        <f>data!Z74</f>
        <v>162850652.16</v>
      </c>
      <c r="F121" s="14">
        <f>data!AA74</f>
        <v>10608424.039999999</v>
      </c>
      <c r="G121" s="14">
        <f>data!AB74</f>
        <v>857421607.22000015</v>
      </c>
      <c r="H121" s="14">
        <f>data!AC74</f>
        <v>4254222</v>
      </c>
      <c r="I121" s="14">
        <f>data!AD74</f>
        <v>426976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55008645.180000007</v>
      </c>
      <c r="D122" s="14">
        <f>data!Y75</f>
        <v>166627121.10000002</v>
      </c>
      <c r="E122" s="14">
        <f>data!Z75</f>
        <v>166330415.16</v>
      </c>
      <c r="F122" s="14">
        <f>data!AA75</f>
        <v>12019928.979999999</v>
      </c>
      <c r="G122" s="14">
        <f>data!AB75</f>
        <v>1031568795.4500002</v>
      </c>
      <c r="H122" s="14">
        <f>data!AC75</f>
        <v>99689860</v>
      </c>
      <c r="I122" s="14">
        <f>data!AD75</f>
        <v>18382851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77008.997650000063</v>
      </c>
      <c r="E124" s="14">
        <f>data!Z76</f>
        <v>145558.96102400005</v>
      </c>
      <c r="F124" s="14">
        <f>data!AA76</f>
        <v>4248.0848770000002</v>
      </c>
      <c r="G124" s="14">
        <f>data!AB76</f>
        <v>22926.698597999992</v>
      </c>
      <c r="H124" s="14">
        <f>data!AC76</f>
        <v>4293.8314970000001</v>
      </c>
      <c r="I124" s="14">
        <f>data!AD76</f>
        <v>3668.771221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371955.60383968573</v>
      </c>
      <c r="E126" s="14">
        <f>data!Z78</f>
        <v>664070.46340779727</v>
      </c>
      <c r="F126" s="14">
        <f>data!AA78</f>
        <v>19097.998304233854</v>
      </c>
      <c r="G126" s="14">
        <f>data!AB78</f>
        <v>109061.12875600265</v>
      </c>
      <c r="H126" s="14">
        <f>data!AC78</f>
        <v>19303.660125143939</v>
      </c>
      <c r="I126" s="14">
        <f>data!AD78</f>
        <v>16493.593839575242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0.06</v>
      </c>
      <c r="D128" s="26">
        <f>data!Y80</f>
        <v>4.54</v>
      </c>
      <c r="E128" s="26">
        <f>data!Z80</f>
        <v>84.660000000000011</v>
      </c>
      <c r="F128" s="26">
        <f>data!AA80</f>
        <v>0</v>
      </c>
      <c r="G128" s="26">
        <f>data!AB80</f>
        <v>0.01</v>
      </c>
      <c r="H128" s="26">
        <f>data!AC80</f>
        <v>0</v>
      </c>
      <c r="I128" s="26">
        <f>data!AD80</f>
        <v>13.590000000000002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Swedish Health Services, DBA Swedish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54.190000000000005</v>
      </c>
      <c r="D138" s="26">
        <f>data!AF60</f>
        <v>0</v>
      </c>
      <c r="E138" s="26">
        <f>data!AG60</f>
        <v>123.42000000000002</v>
      </c>
      <c r="F138" s="26">
        <f>data!AH60</f>
        <v>0</v>
      </c>
      <c r="G138" s="26">
        <f>data!AI60</f>
        <v>0</v>
      </c>
      <c r="H138" s="26">
        <f>data!AJ60</f>
        <v>73.3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5518050.6999999993</v>
      </c>
      <c r="D139" s="14">
        <f>data!AF61</f>
        <v>0</v>
      </c>
      <c r="E139" s="14">
        <f>data!AG61</f>
        <v>14913308.119999999</v>
      </c>
      <c r="F139" s="14">
        <f>data!AH61</f>
        <v>0</v>
      </c>
      <c r="G139" s="14">
        <f>data!AI61</f>
        <v>0</v>
      </c>
      <c r="H139" s="14">
        <f>data!AJ61</f>
        <v>7183410.0700000003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750175</v>
      </c>
      <c r="D140" s="14">
        <f>data!AF62</f>
        <v>0</v>
      </c>
      <c r="E140" s="14">
        <f>data!AG62</f>
        <v>2027455</v>
      </c>
      <c r="F140" s="14">
        <f>data!AH62</f>
        <v>0</v>
      </c>
      <c r="G140" s="14">
        <f>data!AI62</f>
        <v>0</v>
      </c>
      <c r="H140" s="14">
        <f>data!AJ62</f>
        <v>976580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303.31</v>
      </c>
      <c r="D141" s="14">
        <f>data!AF63</f>
        <v>0</v>
      </c>
      <c r="E141" s="14">
        <f>data!AG63</f>
        <v>3091364.83</v>
      </c>
      <c r="F141" s="14">
        <f>data!AH63</f>
        <v>0</v>
      </c>
      <c r="G141" s="14">
        <f>data!AI63</f>
        <v>0</v>
      </c>
      <c r="H141" s="14">
        <f>data!AJ63</f>
        <v>325010.53999999998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22060.679999999997</v>
      </c>
      <c r="D142" s="14">
        <f>data!AF64</f>
        <v>0</v>
      </c>
      <c r="E142" s="14">
        <f>data!AG64</f>
        <v>1927819.65</v>
      </c>
      <c r="F142" s="14">
        <f>data!AH64</f>
        <v>0</v>
      </c>
      <c r="G142" s="14">
        <f>data!AI64</f>
        <v>0</v>
      </c>
      <c r="H142" s="14">
        <f>data!AJ64</f>
        <v>128697.70999999999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7961.82</v>
      </c>
      <c r="D143" s="14">
        <f>data!AF65</f>
        <v>0</v>
      </c>
      <c r="E143" s="14">
        <f>data!AG65</f>
        <v>5064.2199999999993</v>
      </c>
      <c r="F143" s="14">
        <f>data!AH65</f>
        <v>0</v>
      </c>
      <c r="G143" s="14">
        <f>data!AI65</f>
        <v>0</v>
      </c>
      <c r="H143" s="14">
        <f>data!AJ65</f>
        <v>1921.3699999999997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117875.1</v>
      </c>
      <c r="D144" s="14">
        <f>data!AF66</f>
        <v>0</v>
      </c>
      <c r="E144" s="14">
        <f>data!AG66</f>
        <v>1579623.53</v>
      </c>
      <c r="F144" s="14">
        <f>data!AH66</f>
        <v>0</v>
      </c>
      <c r="G144" s="14">
        <f>data!AI66</f>
        <v>0</v>
      </c>
      <c r="H144" s="14">
        <f>data!AJ66</f>
        <v>3592807.9199999995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155150</v>
      </c>
      <c r="D145" s="14">
        <f>data!AF67</f>
        <v>0</v>
      </c>
      <c r="E145" s="14">
        <f>data!AG67</f>
        <v>327992</v>
      </c>
      <c r="F145" s="14">
        <f>data!AH67</f>
        <v>0</v>
      </c>
      <c r="G145" s="14">
        <f>data!AI67</f>
        <v>0</v>
      </c>
      <c r="H145" s="14">
        <f>data!AJ67</f>
        <v>179166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804195.95999999985</v>
      </c>
      <c r="D146" s="14">
        <f>data!AF68</f>
        <v>0</v>
      </c>
      <c r="E146" s="14">
        <f>data!AG68</f>
        <v>716899.3600000001</v>
      </c>
      <c r="F146" s="14">
        <f>data!AH68</f>
        <v>0</v>
      </c>
      <c r="G146" s="14">
        <f>data!AI68</f>
        <v>0</v>
      </c>
      <c r="H146" s="14">
        <f>data!AJ68</f>
        <v>1233266.7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32692.700000000008</v>
      </c>
      <c r="D147" s="14">
        <f>data!AF69</f>
        <v>0</v>
      </c>
      <c r="E147" s="14">
        <f>data!AG69</f>
        <v>193260.93</v>
      </c>
      <c r="F147" s="14">
        <f>data!AH69</f>
        <v>0</v>
      </c>
      <c r="G147" s="14">
        <f>data!AI69</f>
        <v>0</v>
      </c>
      <c r="H147" s="14">
        <f>data!AJ69</f>
        <v>59984.46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-3207.3999999999996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-95788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7405257.8699999982</v>
      </c>
      <c r="D149" s="14">
        <f>data!AF71</f>
        <v>0</v>
      </c>
      <c r="E149" s="14">
        <f>data!AG71</f>
        <v>24782787.639999993</v>
      </c>
      <c r="F149" s="14">
        <f>data!AH71</f>
        <v>0</v>
      </c>
      <c r="G149" s="14">
        <f>data!AI71</f>
        <v>0</v>
      </c>
      <c r="H149" s="14">
        <f>data!AJ71</f>
        <v>13585056.77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6385724</v>
      </c>
      <c r="D151" s="48">
        <f>+data!M697</f>
        <v>0</v>
      </c>
      <c r="E151" s="48">
        <f>+data!M698</f>
        <v>21942228</v>
      </c>
      <c r="F151" s="48">
        <f>+data!M699</f>
        <v>0</v>
      </c>
      <c r="G151" s="48">
        <f>+data!M700</f>
        <v>0</v>
      </c>
      <c r="H151" s="48">
        <f>+data!M701</f>
        <v>10648168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28944766.900000002</v>
      </c>
      <c r="D152" s="14">
        <f>data!AF73</f>
        <v>0</v>
      </c>
      <c r="E152" s="14">
        <f>data!AG73</f>
        <v>37214246.200000003</v>
      </c>
      <c r="F152" s="14">
        <f>data!AH73</f>
        <v>0</v>
      </c>
      <c r="G152" s="14">
        <f>data!AI73</f>
        <v>0</v>
      </c>
      <c r="H152" s="14">
        <f>data!AJ73</f>
        <v>29775191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5159744.9799999995</v>
      </c>
      <c r="D153" s="14">
        <f>data!AF74</f>
        <v>0</v>
      </c>
      <c r="E153" s="14">
        <f>data!AG74</f>
        <v>128969328.89</v>
      </c>
      <c r="F153" s="14">
        <f>data!AH74</f>
        <v>0</v>
      </c>
      <c r="G153" s="14">
        <f>data!AI74</f>
        <v>0</v>
      </c>
      <c r="H153" s="14">
        <f>data!AJ74</f>
        <v>5781496.7599999998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34104511.880000003</v>
      </c>
      <c r="D154" s="14">
        <f>data!AF75</f>
        <v>0</v>
      </c>
      <c r="E154" s="14">
        <f>data!AG75</f>
        <v>166183575.09</v>
      </c>
      <c r="F154" s="14">
        <f>data!AH75</f>
        <v>0</v>
      </c>
      <c r="G154" s="14">
        <f>data!AI75</f>
        <v>0</v>
      </c>
      <c r="H154" s="14">
        <f>data!AJ75</f>
        <v>35556687.759999998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15782.798903999999</v>
      </c>
      <c r="D156" s="14">
        <f>data!AF76</f>
        <v>0</v>
      </c>
      <c r="E156" s="14">
        <f>data!AG76</f>
        <v>33365.323618999988</v>
      </c>
      <c r="F156" s="14">
        <f>data!AH76</f>
        <v>0</v>
      </c>
      <c r="G156" s="14">
        <f>data!AI76</f>
        <v>0</v>
      </c>
      <c r="H156" s="14">
        <f>data!AJ76</f>
        <v>18225.883631000012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78247.779889624333</v>
      </c>
      <c r="D158" s="14">
        <f>data!AF78</f>
        <v>0</v>
      </c>
      <c r="E158" s="14">
        <f>data!AG78</f>
        <v>167880.71300005284</v>
      </c>
      <c r="F158" s="14">
        <f>data!AH78</f>
        <v>0</v>
      </c>
      <c r="G158" s="14">
        <f>data!AI78</f>
        <v>0</v>
      </c>
      <c r="H158" s="14">
        <f>data!AJ78</f>
        <v>102867.14678132237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54.03</v>
      </c>
      <c r="F160" s="26">
        <f>data!AH80</f>
        <v>0</v>
      </c>
      <c r="G160" s="26">
        <f>data!AI80</f>
        <v>0</v>
      </c>
      <c r="H160" s="26">
        <f>data!AJ80</f>
        <v>29.16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Swedish Health Services, DBA Swedish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Swedish Health Services, DBA Swedish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878730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42.780000000000008</v>
      </c>
      <c r="E202" s="26">
        <f>data!AU60</f>
        <v>0</v>
      </c>
      <c r="F202" s="26">
        <f>data!AV60</f>
        <v>58.38</v>
      </c>
      <c r="G202" s="26">
        <f>data!AW60</f>
        <v>0</v>
      </c>
      <c r="H202" s="26">
        <f>data!AX60</f>
        <v>0</v>
      </c>
      <c r="I202" s="26">
        <f>data!AY60</f>
        <v>129.49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7710961.3800000027</v>
      </c>
      <c r="E203" s="14">
        <f>data!AU61</f>
        <v>0</v>
      </c>
      <c r="F203" s="14">
        <f>data!AV61</f>
        <v>5572978.8399999999</v>
      </c>
      <c r="G203" s="14">
        <f>data!AW61</f>
        <v>0</v>
      </c>
      <c r="H203" s="14">
        <f>data!AX61</f>
        <v>0</v>
      </c>
      <c r="I203" s="14">
        <f>data!AY61</f>
        <v>7773252.4000000013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1048300</v>
      </c>
      <c r="E204" s="14">
        <f>data!AU62</f>
        <v>0</v>
      </c>
      <c r="F204" s="14">
        <f>data!AV62</f>
        <v>757643</v>
      </c>
      <c r="G204" s="14">
        <f>data!AW62</f>
        <v>0</v>
      </c>
      <c r="H204" s="14">
        <f>data!AX62</f>
        <v>0</v>
      </c>
      <c r="I204" s="14">
        <f>data!AY62</f>
        <v>1056769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217565.4</v>
      </c>
      <c r="E205" s="14">
        <f>data!AU63</f>
        <v>0</v>
      </c>
      <c r="F205" s="14">
        <f>data!AV63</f>
        <v>529268.17000000004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28196.94</v>
      </c>
      <c r="E206" s="14">
        <f>data!AU64</f>
        <v>0</v>
      </c>
      <c r="F206" s="14">
        <f>data!AV64</f>
        <v>595174.17000000016</v>
      </c>
      <c r="G206" s="14">
        <f>data!AW64</f>
        <v>0</v>
      </c>
      <c r="H206" s="14">
        <f>data!AX64</f>
        <v>0</v>
      </c>
      <c r="I206" s="14">
        <f>data!AY64</f>
        <v>1371817.92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25381.420000000002</v>
      </c>
      <c r="E207" s="14">
        <f>data!AU65</f>
        <v>0</v>
      </c>
      <c r="F207" s="14">
        <f>data!AV65</f>
        <v>22579.119999999995</v>
      </c>
      <c r="G207" s="14">
        <f>data!AW65</f>
        <v>0</v>
      </c>
      <c r="H207" s="14">
        <f>data!AX65</f>
        <v>0</v>
      </c>
      <c r="I207" s="14">
        <f>data!AY65</f>
        <v>6842.72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7130404.5899999999</v>
      </c>
      <c r="E208" s="14">
        <f>data!AU66</f>
        <v>0</v>
      </c>
      <c r="F208" s="14">
        <f>data!AV66</f>
        <v>9051051.7999999989</v>
      </c>
      <c r="G208" s="14">
        <f>data!AW66</f>
        <v>0</v>
      </c>
      <c r="H208" s="14">
        <f>data!AX66</f>
        <v>0</v>
      </c>
      <c r="I208" s="14">
        <f>data!AY66</f>
        <v>345626.83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196340</v>
      </c>
      <c r="E209" s="14">
        <f>data!AU67</f>
        <v>0</v>
      </c>
      <c r="F209" s="14">
        <f>data!AV67</f>
        <v>196634</v>
      </c>
      <c r="G209" s="14">
        <f>data!AW67</f>
        <v>0</v>
      </c>
      <c r="H209" s="14">
        <f>data!AX67</f>
        <v>0</v>
      </c>
      <c r="I209" s="14">
        <f>data!AY67</f>
        <v>268757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1329285.43</v>
      </c>
      <c r="E210" s="14">
        <f>data!AU68</f>
        <v>0</v>
      </c>
      <c r="F210" s="14">
        <f>data!AV68</f>
        <v>1245586.95</v>
      </c>
      <c r="G210" s="14">
        <f>data!AW68</f>
        <v>0</v>
      </c>
      <c r="H210" s="14">
        <f>data!AX68</f>
        <v>0</v>
      </c>
      <c r="I210" s="14">
        <f>data!AY68</f>
        <v>101160.08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327417.49000000005</v>
      </c>
      <c r="E211" s="14">
        <f>data!AU69</f>
        <v>0</v>
      </c>
      <c r="F211" s="14">
        <f>data!AV69</f>
        <v>56800.23</v>
      </c>
      <c r="G211" s="14">
        <f>data!AW69</f>
        <v>0</v>
      </c>
      <c r="H211" s="14">
        <f>data!AX69</f>
        <v>0</v>
      </c>
      <c r="I211" s="14">
        <f>data!AY69</f>
        <v>73079.739999999991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-200572.06</v>
      </c>
      <c r="E212" s="14">
        <f>-data!AU70</f>
        <v>0</v>
      </c>
      <c r="F212" s="14">
        <f>-data!AV70</f>
        <v>-650267.07000000007</v>
      </c>
      <c r="G212" s="14">
        <f>-data!AW70</f>
        <v>0</v>
      </c>
      <c r="H212" s="14">
        <f>-data!AX70</f>
        <v>0</v>
      </c>
      <c r="I212" s="14">
        <f>-data!AY70</f>
        <v>-460392.73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17813280.590000004</v>
      </c>
      <c r="E213" s="14">
        <f>data!AU71</f>
        <v>0</v>
      </c>
      <c r="F213" s="14">
        <f>data!AV71</f>
        <v>17377449.209999997</v>
      </c>
      <c r="G213" s="14">
        <f>data!AW71</f>
        <v>0</v>
      </c>
      <c r="H213" s="14">
        <f>data!AX71</f>
        <v>0</v>
      </c>
      <c r="I213" s="14">
        <f>data!AY71</f>
        <v>10536912.960000003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12257948</v>
      </c>
      <c r="E215" s="48">
        <f>+data!M712</f>
        <v>0</v>
      </c>
      <c r="F215" s="48">
        <f>+data!M713</f>
        <v>11958542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21450580</v>
      </c>
      <c r="E216" s="14">
        <f>data!AU73</f>
        <v>0</v>
      </c>
      <c r="F216" s="14">
        <f>data!AV73</f>
        <v>1199064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5440871.1599999992</v>
      </c>
      <c r="E217" s="14">
        <f>data!AU74</f>
        <v>0</v>
      </c>
      <c r="F217" s="14">
        <f>data!AV74</f>
        <v>16941496.32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26891451.16</v>
      </c>
      <c r="E218" s="14">
        <f>data!AU75</f>
        <v>0</v>
      </c>
      <c r="F218" s="14">
        <f>data!AV75</f>
        <v>18140560.32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19972.866305000014</v>
      </c>
      <c r="E220" s="14">
        <f>data!AU76</f>
        <v>0</v>
      </c>
      <c r="F220" s="14">
        <f>data!AV76</f>
        <v>20002.789977</v>
      </c>
      <c r="G220" s="14">
        <f>data!AW76</f>
        <v>0</v>
      </c>
      <c r="H220" s="14">
        <f>data!AX76</f>
        <v>0</v>
      </c>
      <c r="I220" s="85">
        <f>data!AY76</f>
        <v>27339.578941000003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89791.46553515995</v>
      </c>
      <c r="E222" s="14">
        <f>data!AU78</f>
        <v>0</v>
      </c>
      <c r="F222" s="14">
        <f>data!AV78</f>
        <v>90088.156567328377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2.08</v>
      </c>
      <c r="E224" s="26">
        <f>data!AU80</f>
        <v>0</v>
      </c>
      <c r="F224" s="26">
        <f>data!AV80</f>
        <v>10.66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Swedish Health Services, DBA Swedish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3200143.3918169965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8.34</v>
      </c>
      <c r="D234" s="26">
        <f>data!BA60</f>
        <v>10.64</v>
      </c>
      <c r="E234" s="26">
        <f>data!BB60</f>
        <v>53.88</v>
      </c>
      <c r="F234" s="26">
        <f>data!BC60</f>
        <v>8.06</v>
      </c>
      <c r="G234" s="26">
        <f>data!BD60</f>
        <v>5.03</v>
      </c>
      <c r="H234" s="26">
        <f>data!BE60</f>
        <v>88.91</v>
      </c>
      <c r="I234" s="26">
        <f>data!BF60</f>
        <v>189.73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494576.31999999995</v>
      </c>
      <c r="D235" s="14">
        <f>data!BA61</f>
        <v>572304.01</v>
      </c>
      <c r="E235" s="14">
        <f>data!BB61</f>
        <v>5738210.29</v>
      </c>
      <c r="F235" s="14">
        <f>data!BC61</f>
        <v>467036.01999999996</v>
      </c>
      <c r="G235" s="14">
        <f>data!BD61</f>
        <v>85265.650000000081</v>
      </c>
      <c r="H235" s="14">
        <f>data!BE61</f>
        <v>6682458.3799999999</v>
      </c>
      <c r="I235" s="14">
        <f>data!BF61</f>
        <v>11590740.279999999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67237</v>
      </c>
      <c r="D236" s="14">
        <f>data!BA62</f>
        <v>77804</v>
      </c>
      <c r="E236" s="14">
        <f>data!BB62</f>
        <v>780106</v>
      </c>
      <c r="F236" s="14">
        <f>data!BC62</f>
        <v>63493</v>
      </c>
      <c r="G236" s="14">
        <f>data!BD62</f>
        <v>11592</v>
      </c>
      <c r="H236" s="14">
        <f>data!BE62</f>
        <v>908476</v>
      </c>
      <c r="I236" s="14">
        <f>data!BF62</f>
        <v>1575754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9295.83</v>
      </c>
      <c r="F237" s="14">
        <f>data!BC63</f>
        <v>0</v>
      </c>
      <c r="G237" s="14">
        <f>data!BD63</f>
        <v>5250</v>
      </c>
      <c r="H237" s="14">
        <f>data!BE63</f>
        <v>40532.350000000006</v>
      </c>
      <c r="I237" s="14">
        <f>data!BF63</f>
        <v>33823.22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999674.2699999999</v>
      </c>
      <c r="D238" s="14">
        <f>data!BA64</f>
        <v>84210.170000000027</v>
      </c>
      <c r="E238" s="14">
        <f>data!BB64</f>
        <v>10769.509999999998</v>
      </c>
      <c r="F238" s="14">
        <f>data!BC64</f>
        <v>8.4</v>
      </c>
      <c r="G238" s="14">
        <f>data!BD64</f>
        <v>-5381417.2599999998</v>
      </c>
      <c r="H238" s="14">
        <f>data!BE64</f>
        <v>987067.46</v>
      </c>
      <c r="I238" s="14">
        <f>data!BF64</f>
        <v>1062469.19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1171.26</v>
      </c>
      <c r="D239" s="14">
        <f>data!BA65</f>
        <v>0</v>
      </c>
      <c r="E239" s="14">
        <f>data!BB65</f>
        <v>5424.21</v>
      </c>
      <c r="F239" s="14">
        <f>data!BC65</f>
        <v>1824.0500000000002</v>
      </c>
      <c r="G239" s="14">
        <f>data!BD65</f>
        <v>3800</v>
      </c>
      <c r="H239" s="14">
        <f>data!BE65</f>
        <v>10156749.98</v>
      </c>
      <c r="I239" s="14">
        <f>data!BF65</f>
        <v>280100.71000000002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8027.49</v>
      </c>
      <c r="D240" s="14">
        <f>data!BA66</f>
        <v>-139274.95000000001</v>
      </c>
      <c r="E240" s="14">
        <f>data!BB66</f>
        <v>34624.159999999996</v>
      </c>
      <c r="F240" s="14">
        <f>data!BC66</f>
        <v>6.63</v>
      </c>
      <c r="G240" s="14">
        <f>data!BD66</f>
        <v>102366.49000000002</v>
      </c>
      <c r="H240" s="14">
        <f>data!BE66</f>
        <v>8142450.8099999996</v>
      </c>
      <c r="I240" s="14">
        <f>data!BF66</f>
        <v>562604.86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98551</v>
      </c>
      <c r="D241" s="14">
        <f>data!BA67</f>
        <v>20962</v>
      </c>
      <c r="E241" s="14">
        <f>data!BB67</f>
        <v>2462</v>
      </c>
      <c r="F241" s="14">
        <f>data!BC67</f>
        <v>2701</v>
      </c>
      <c r="G241" s="14">
        <f>data!BD67</f>
        <v>356421</v>
      </c>
      <c r="H241" s="14">
        <f>data!BE67</f>
        <v>10194262</v>
      </c>
      <c r="I241" s="14">
        <f>data!BF67</f>
        <v>228549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790.54</v>
      </c>
      <c r="D242" s="14">
        <f>data!BA68</f>
        <v>-68.03</v>
      </c>
      <c r="E242" s="14">
        <f>data!BB68</f>
        <v>0</v>
      </c>
      <c r="F242" s="14">
        <f>data!BC68</f>
        <v>5.9999999999999942E-2</v>
      </c>
      <c r="G242" s="14">
        <f>data!BD68</f>
        <v>245.52</v>
      </c>
      <c r="H242" s="14">
        <f>data!BE68</f>
        <v>300930.73</v>
      </c>
      <c r="I242" s="14">
        <f>data!BF68</f>
        <v>189828.02999999994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760</v>
      </c>
      <c r="D243" s="14">
        <f>data!BA69</f>
        <v>1743.16</v>
      </c>
      <c r="E243" s="14">
        <f>data!BB69</f>
        <v>195919.53000000003</v>
      </c>
      <c r="F243" s="14">
        <f>data!BC69</f>
        <v>15.1</v>
      </c>
      <c r="G243" s="14">
        <f>data!BD69</f>
        <v>101429.42</v>
      </c>
      <c r="H243" s="14">
        <f>data!BE69</f>
        <v>113133.47</v>
      </c>
      <c r="I243" s="14">
        <f>data!BF69</f>
        <v>74116.61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-488371.12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-1254520.7999999998</v>
      </c>
      <c r="I244" s="14">
        <f>-data!BF70</f>
        <v>-829255.02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1182416.7599999998</v>
      </c>
      <c r="D245" s="14">
        <f>data!BA71</f>
        <v>617680.36</v>
      </c>
      <c r="E245" s="14">
        <f>data!BB71</f>
        <v>6776811.5300000003</v>
      </c>
      <c r="F245" s="14">
        <f>data!BC71</f>
        <v>535084.26000000013</v>
      </c>
      <c r="G245" s="14">
        <f>data!BD71</f>
        <v>-4715047.18</v>
      </c>
      <c r="H245" s="14">
        <f>data!BE71</f>
        <v>36271540.380000003</v>
      </c>
      <c r="I245" s="14">
        <f>data!BF71</f>
        <v>14768730.879999999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10025.183228</v>
      </c>
      <c r="D252" s="85">
        <f>data!BA76</f>
        <v>2132.3306499999999</v>
      </c>
      <c r="E252" s="85">
        <f>data!BB76</f>
        <v>250.47619500000002</v>
      </c>
      <c r="F252" s="85">
        <f>data!BC76</f>
        <v>274.80263300000001</v>
      </c>
      <c r="G252" s="85">
        <f>data!BD76</f>
        <v>36257.263433</v>
      </c>
      <c r="H252" s="85">
        <f>data!BE76</f>
        <v>1037021.7147939974</v>
      </c>
      <c r="I252" s="85">
        <f>data!BF76</f>
        <v>23249.400626000002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9877.3504645017201</v>
      </c>
      <c r="E254" s="85">
        <f>data!BB78</f>
        <v>1284.1980548547731</v>
      </c>
      <c r="F254" s="85">
        <f>data!BC78</f>
        <v>1235.4226365503473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Swedish Health Services, DBA Swedish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400.49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54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97.97999999999999</v>
      </c>
      <c r="G272" s="14">
        <f>data!BK66</f>
        <v>0</v>
      </c>
      <c r="H272" s="14">
        <f>data!BL66</f>
        <v>197.03000000000003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25201</v>
      </c>
      <c r="G273" s="14">
        <f>data!BK67</f>
        <v>0</v>
      </c>
      <c r="H273" s="14">
        <f>data!BL67</f>
        <v>50726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3.39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27.5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25302.37</v>
      </c>
      <c r="G277" s="14">
        <f>data!BK71</f>
        <v>0</v>
      </c>
      <c r="H277" s="14">
        <f>data!BL71</f>
        <v>51405.02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2563.6405380000006</v>
      </c>
      <c r="G284" s="85">
        <f>data!BK76</f>
        <v>0</v>
      </c>
      <c r="H284" s="85">
        <f>data!BL76</f>
        <v>5160.1110060000001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Swedish Health Services, DBA Swedish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34.770000000000003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0.32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6464008.5199999986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23448.18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878778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3188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2041513.5999999999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400462.75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5822.3399999999992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107511.13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364.38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213937.39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9687.27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122218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42109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96510.10000000002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49339.450000000004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1080826.0900000003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16469.93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-172892.94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11232872.640000001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150428.54999999999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12432.747069999998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4283.6057799999999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20339.474458983892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Swedish Health Services, DBA Swedish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233.99999999999997</v>
      </c>
      <c r="F330" s="26">
        <f>data!BX60</f>
        <v>0</v>
      </c>
      <c r="G330" s="26">
        <f>data!BY60</f>
        <v>12.440000000000001</v>
      </c>
      <c r="H330" s="26">
        <f>data!BZ60</f>
        <v>0</v>
      </c>
      <c r="I330" s="26">
        <f>data!CA60</f>
        <v>97.92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39069713.730000004</v>
      </c>
      <c r="F331" s="86">
        <f>data!BX61</f>
        <v>0</v>
      </c>
      <c r="G331" s="86">
        <f>data!BY61</f>
        <v>1990253.3000000003</v>
      </c>
      <c r="H331" s="86">
        <f>data!BZ61</f>
        <v>0</v>
      </c>
      <c r="I331" s="86">
        <f>data!CA61</f>
        <v>8783584.290000001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5311502</v>
      </c>
      <c r="F332" s="86">
        <f>data!BX62</f>
        <v>0</v>
      </c>
      <c r="G332" s="86">
        <f>data!BY62</f>
        <v>270574</v>
      </c>
      <c r="H332" s="86">
        <f>data!BZ62</f>
        <v>0</v>
      </c>
      <c r="I332" s="86">
        <f>data!CA62</f>
        <v>1194123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2254252.8499999996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676053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734277.50000000012</v>
      </c>
      <c r="F334" s="86">
        <f>data!BX64</f>
        <v>0</v>
      </c>
      <c r="G334" s="86">
        <f>data!BY64</f>
        <v>6036.33</v>
      </c>
      <c r="H334" s="86">
        <f>data!BZ64</f>
        <v>0</v>
      </c>
      <c r="I334" s="86">
        <f>data!CA64</f>
        <v>143477.76999999999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62577.329999999994</v>
      </c>
      <c r="F335" s="86">
        <f>data!BX65</f>
        <v>0</v>
      </c>
      <c r="G335" s="86">
        <f>data!BY65</f>
        <v>1971.3400000000001</v>
      </c>
      <c r="H335" s="86">
        <f>data!BZ65</f>
        <v>0</v>
      </c>
      <c r="I335" s="86">
        <f>data!CA65</f>
        <v>23794.800000000003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13573413.390000002</v>
      </c>
      <c r="F336" s="86">
        <f>data!BX66</f>
        <v>0</v>
      </c>
      <c r="G336" s="86">
        <f>data!BY66</f>
        <v>1303.8500000000001</v>
      </c>
      <c r="H336" s="86">
        <f>data!BZ66</f>
        <v>0</v>
      </c>
      <c r="I336" s="86">
        <f>data!CA66</f>
        <v>125317.12999999998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642673</v>
      </c>
      <c r="F337" s="86">
        <f>data!BX67</f>
        <v>0</v>
      </c>
      <c r="G337" s="86">
        <f>data!BY67</f>
        <v>1858</v>
      </c>
      <c r="H337" s="86">
        <f>data!BZ67</f>
        <v>0</v>
      </c>
      <c r="I337" s="86">
        <f>data!CA67</f>
        <v>162129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3675946.319999998</v>
      </c>
      <c r="F338" s="86">
        <f>data!BX68</f>
        <v>0</v>
      </c>
      <c r="G338" s="86">
        <f>data!BY68</f>
        <v>124.97</v>
      </c>
      <c r="H338" s="86">
        <f>data!BZ68</f>
        <v>0</v>
      </c>
      <c r="I338" s="86">
        <f>data!CA68</f>
        <v>363835.07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470916.65</v>
      </c>
      <c r="F339" s="86">
        <f>data!BX69</f>
        <v>0</v>
      </c>
      <c r="G339" s="86">
        <f>data!BY69</f>
        <v>2961.37</v>
      </c>
      <c r="H339" s="86">
        <f>data!BZ69</f>
        <v>0</v>
      </c>
      <c r="I339" s="86">
        <f>data!CA69</f>
        <v>606866.19999999984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-1446587.9900000002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-1282637.31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64348684.780000001</v>
      </c>
      <c r="F341" s="14">
        <f>data!BX71</f>
        <v>0</v>
      </c>
      <c r="G341" s="14">
        <f>data!BY71</f>
        <v>2275083.1600000006</v>
      </c>
      <c r="H341" s="14">
        <f>data!BZ71</f>
        <v>0</v>
      </c>
      <c r="I341" s="14">
        <f>data!CA71</f>
        <v>10796542.950000001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65376.547312999959</v>
      </c>
      <c r="F348" s="85">
        <f>data!BX76</f>
        <v>0</v>
      </c>
      <c r="G348" s="85">
        <f>data!BY76</f>
        <v>189.01426599999999</v>
      </c>
      <c r="H348" s="85">
        <f>data!BZ76</f>
        <v>0</v>
      </c>
      <c r="I348" s="85">
        <f>data!CA76</f>
        <v>16492.78643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297224.41671481013</v>
      </c>
      <c r="F350" s="85">
        <f>data!BX78</f>
        <v>0</v>
      </c>
      <c r="G350" s="85">
        <f>data!BY78</f>
        <v>1077.7366184569346</v>
      </c>
      <c r="H350" s="85">
        <f>data!BZ78</f>
        <v>0</v>
      </c>
      <c r="I350" s="85">
        <f>data!CA78</f>
        <v>74388.957769698784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Swedish Health Services, DBA Swedish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49.81</v>
      </c>
      <c r="E362" s="217"/>
      <c r="F362" s="211"/>
      <c r="G362" s="211"/>
      <c r="H362" s="211"/>
      <c r="I362" s="87">
        <f>data!CE60</f>
        <v>3763.2100000000009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4713711.4000000004</v>
      </c>
      <c r="E363" s="218"/>
      <c r="F363" s="219"/>
      <c r="G363" s="219"/>
      <c r="H363" s="219"/>
      <c r="I363" s="86">
        <f>data!CE61</f>
        <v>421198468.02999991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640826</v>
      </c>
      <c r="E364" s="218"/>
      <c r="F364" s="219"/>
      <c r="G364" s="219"/>
      <c r="H364" s="219"/>
      <c r="I364" s="86">
        <f>data!CE62</f>
        <v>57261659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185141</v>
      </c>
      <c r="E365" s="218"/>
      <c r="F365" s="219"/>
      <c r="G365" s="219"/>
      <c r="H365" s="219"/>
      <c r="I365" s="86">
        <f>data!CE63</f>
        <v>21734010.740000002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37834524.420000002</v>
      </c>
      <c r="E366" s="218"/>
      <c r="F366" s="219"/>
      <c r="G366" s="219"/>
      <c r="H366" s="219"/>
      <c r="I366" s="86">
        <f>data!CE64</f>
        <v>271573448.89000005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1529.38</v>
      </c>
      <c r="E367" s="218"/>
      <c r="F367" s="219"/>
      <c r="G367" s="219"/>
      <c r="H367" s="219"/>
      <c r="I367" s="86">
        <f>data!CE65</f>
        <v>11211886.540000005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2958473.1300000004</v>
      </c>
      <c r="E368" s="218"/>
      <c r="F368" s="219"/>
      <c r="G368" s="219"/>
      <c r="H368" s="219"/>
      <c r="I368" s="86">
        <f>data!CE66</f>
        <v>100973490.45999996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8972974</v>
      </c>
      <c r="E369" s="218"/>
      <c r="F369" s="219"/>
      <c r="G369" s="219"/>
      <c r="H369" s="219"/>
      <c r="I369" s="86">
        <f>data!CE67</f>
        <v>31458454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4006128.060000001</v>
      </c>
      <c r="E370" s="218"/>
      <c r="F370" s="219"/>
      <c r="G370" s="219"/>
      <c r="H370" s="219"/>
      <c r="I370" s="86">
        <f>data!CE68</f>
        <v>35136439.709999986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430644366.86146736</v>
      </c>
      <c r="E371" s="86">
        <f>data!CD69</f>
        <v>56426227.630000003</v>
      </c>
      <c r="F371" s="219"/>
      <c r="G371" s="219"/>
      <c r="H371" s="219"/>
      <c r="I371" s="86">
        <f>data!CE69</f>
        <v>494703359.66146737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-60478959.659999996</v>
      </c>
      <c r="E372" s="229">
        <f>data!CD70</f>
        <v>0</v>
      </c>
      <c r="F372" s="220"/>
      <c r="G372" s="220"/>
      <c r="H372" s="220"/>
      <c r="I372" s="14">
        <f>-data!CE70</f>
        <v>-86864744.620000005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429478714.59146738</v>
      </c>
      <c r="E373" s="86">
        <f>data!CD71</f>
        <v>56426227.630000003</v>
      </c>
      <c r="F373" s="219"/>
      <c r="G373" s="219"/>
      <c r="H373" s="219"/>
      <c r="I373" s="14">
        <f>data!CE71</f>
        <v>1358386472.4114671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2167078104.1799998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2378158514.4999995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4545236618.6799994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912784.87623700011</v>
      </c>
      <c r="E380" s="214"/>
      <c r="F380" s="211"/>
      <c r="G380" s="211"/>
      <c r="H380" s="211"/>
      <c r="I380" s="14">
        <f>data!CE76</f>
        <v>3200143.391816997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794726.6119598212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5280284.0682061687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44321.7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1144.02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5" transitionEvaluation="1" transitionEntry="1" codeName="Sheet10">
    <pageSetUpPr autoPageBreaks="0" fitToPage="1"/>
  </sheetPr>
  <dimension ref="A1:CF816"/>
  <sheetViews>
    <sheetView showGridLines="0" topLeftCell="A45" zoomScale="75" workbookViewId="0">
      <selection activeCell="C84" sqref="C8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1" t="s">
        <v>1265</v>
      </c>
      <c r="C16" s="235"/>
    </row>
    <row r="17" spans="1:7" ht="12.75" customHeight="1" x14ac:dyDescent="0.35">
      <c r="A17" s="291" t="s">
        <v>1264</v>
      </c>
      <c r="C17" s="286"/>
      <c r="F17" s="236"/>
    </row>
    <row r="18" spans="1:7" ht="12.75" customHeight="1" x14ac:dyDescent="0.35">
      <c r="A18" s="289"/>
      <c r="C18" s="235"/>
    </row>
    <row r="19" spans="1:7" ht="12.75" customHeight="1" x14ac:dyDescent="0.35">
      <c r="C19" s="235"/>
    </row>
    <row r="20" spans="1:7" ht="12.75" customHeight="1" x14ac:dyDescent="0.35">
      <c r="A20" s="271" t="s">
        <v>1233</v>
      </c>
      <c r="B20" s="271"/>
      <c r="C20" s="287"/>
      <c r="D20" s="271"/>
      <c r="E20" s="271"/>
      <c r="F20" s="271"/>
      <c r="G20" s="271"/>
    </row>
    <row r="21" spans="1:7" ht="22.5" customHeight="1" x14ac:dyDescent="0.35">
      <c r="A21" s="199"/>
      <c r="C21" s="235"/>
    </row>
    <row r="22" spans="1:7" ht="12.65" customHeight="1" x14ac:dyDescent="0.35">
      <c r="A22" s="271" t="s">
        <v>1253</v>
      </c>
      <c r="B22" s="290"/>
      <c r="C22" s="287"/>
      <c r="D22" s="271"/>
      <c r="E22" s="271"/>
      <c r="F22" s="271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5">
      <c r="A48" s="294" t="s">
        <v>205</v>
      </c>
      <c r="B48" s="298">
        <v>56794275.329999998</v>
      </c>
      <c r="C48" s="300">
        <f>ROUND(((B48/CE61)*C61),0)</f>
        <v>5080150</v>
      </c>
      <c r="D48" s="300">
        <f>ROUND(((B48/CE61)*D61),0)</f>
        <v>0</v>
      </c>
      <c r="E48" s="294">
        <f>ROUND(((B48/CE61)*E61),0)</f>
        <v>10737927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634336</v>
      </c>
      <c r="I48" s="294">
        <f>ROUND(((B48/CE61)*I61),0)</f>
        <v>0</v>
      </c>
      <c r="J48" s="294">
        <f>ROUND(((B48/CE61)*J61),0)</f>
        <v>1234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2661101</v>
      </c>
      <c r="P48" s="294">
        <f>ROUND(((B48/CE61)*P61),0)</f>
        <v>4729726</v>
      </c>
      <c r="Q48" s="294">
        <f>ROUND(((B48/CE61)*Q61),0)</f>
        <v>1441042</v>
      </c>
      <c r="R48" s="294">
        <f>ROUND(((B48/CE61)*R61),0)</f>
        <v>229828</v>
      </c>
      <c r="S48" s="294">
        <f>ROUND(((B48/CE61)*S61),0)</f>
        <v>547658</v>
      </c>
      <c r="T48" s="294">
        <f>ROUND(((B48/CE61)*T61),0)</f>
        <v>173966</v>
      </c>
      <c r="U48" s="294">
        <f>ROUND(((B48/CE61)*U61),0)</f>
        <v>154973</v>
      </c>
      <c r="V48" s="294">
        <f>ROUND(((B48/CE61)*V61),0)</f>
        <v>141989</v>
      </c>
      <c r="W48" s="294">
        <f>ROUND(((B48/CE61)*W61),0)</f>
        <v>148560</v>
      </c>
      <c r="X48" s="294">
        <f>ROUND(((B48/CE61)*X61),0)</f>
        <v>356432</v>
      </c>
      <c r="Y48" s="294">
        <f>ROUND(((B48/CE61)*Y61),0)</f>
        <v>1761326</v>
      </c>
      <c r="Z48" s="294">
        <f>ROUND(((B48/CE61)*Z61),0)</f>
        <v>5812940</v>
      </c>
      <c r="AA48" s="294">
        <f>ROUND(((B48/CE61)*AA61),0)</f>
        <v>87147</v>
      </c>
      <c r="AB48" s="294">
        <f>ROUND(((B48/CE61)*AB61),0)</f>
        <v>2482507</v>
      </c>
      <c r="AC48" s="294">
        <f>ROUND(((B48/CE61)*AC61),0)</f>
        <v>1051413</v>
      </c>
      <c r="AD48" s="294">
        <f>ROUND(((B48/CE61)*AD61),0)</f>
        <v>314052</v>
      </c>
      <c r="AE48" s="294">
        <f>ROUND(((B48/CE61)*AE61),0)</f>
        <v>692347</v>
      </c>
      <c r="AF48" s="294">
        <f>ROUND(((B48/CE61)*AF61),0)</f>
        <v>0</v>
      </c>
      <c r="AG48" s="294">
        <f>ROUND(((B48/CE61)*AG61),0)</f>
        <v>1749980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990250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1028239</v>
      </c>
      <c r="AU48" s="294">
        <f>ROUND(((B48/CE61)*AU61),0)</f>
        <v>0</v>
      </c>
      <c r="AV48" s="294">
        <f>ROUND(((B48/CE61)*AV61),0)</f>
        <v>727563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1003826</v>
      </c>
      <c r="AZ48" s="294">
        <f>ROUND(((B48/CE61)*AZ61),0)</f>
        <v>105997</v>
      </c>
      <c r="BA48" s="294">
        <f>ROUND(((B48/CE61)*BA61),0)</f>
        <v>76280</v>
      </c>
      <c r="BB48" s="294">
        <f>ROUND(((B48/CE61)*BB61),0)</f>
        <v>1009541</v>
      </c>
      <c r="BC48" s="294">
        <f>ROUND(((B48/CE61)*BC61),0)</f>
        <v>67702</v>
      </c>
      <c r="BD48" s="294">
        <f>ROUND(((B48/CE61)*BD61),0)</f>
        <v>-4611</v>
      </c>
      <c r="BE48" s="294">
        <f>ROUND(((B48/CE61)*BE61),0)</f>
        <v>840578</v>
      </c>
      <c r="BF48" s="294">
        <f>ROUND(((B48/CE61)*BF61),0)</f>
        <v>1463477</v>
      </c>
      <c r="BG48" s="294">
        <f>ROUND(((B48/CE61)*BG61),0)</f>
        <v>0</v>
      </c>
      <c r="BH48" s="294">
        <f>ROUND(((B48/CE61)*BH61),0)</f>
        <v>154571</v>
      </c>
      <c r="BI48" s="294">
        <f>ROUND(((B48/CE61)*BI61),0)</f>
        <v>0</v>
      </c>
      <c r="BJ48" s="294">
        <f>ROUND(((B48/CE61)*BJ61),0)</f>
        <v>0</v>
      </c>
      <c r="BK48" s="294">
        <f>ROUND(((B48/CE61)*BK61),0)</f>
        <v>0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1779508</v>
      </c>
      <c r="BO48" s="294">
        <f>ROUND(((B48/CE61)*BO61),0)</f>
        <v>0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0</v>
      </c>
      <c r="BS48" s="294">
        <f>ROUND(((B48/CE61)*BS61),0)</f>
        <v>20286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0</v>
      </c>
      <c r="BW48" s="294">
        <f>ROUND(((B48/CE61)*BW61),0)</f>
        <v>4138756</v>
      </c>
      <c r="BX48" s="294">
        <f>ROUND(((B48/CE61)*BX61),0)</f>
        <v>0</v>
      </c>
      <c r="BY48" s="294">
        <f>ROUND(((B48/CE61)*BY61),0)</f>
        <v>257732</v>
      </c>
      <c r="BZ48" s="294">
        <f>ROUND(((B48/CE61)*BZ61),0)</f>
        <v>0</v>
      </c>
      <c r="CA48" s="294">
        <f>ROUND(((B48/CE61)*CA61),0)</f>
        <v>1186225</v>
      </c>
      <c r="CB48" s="294">
        <f>ROUND(((B48/CE61)*CB61),0)</f>
        <v>0</v>
      </c>
      <c r="CC48" s="294">
        <f>ROUND(((B48/CE61)*CC61),0)</f>
        <v>957720</v>
      </c>
      <c r="CD48" s="294"/>
      <c r="CE48" s="294">
        <f>SUM(C48:CD48)</f>
        <v>56794274</v>
      </c>
      <c r="CF48" s="2"/>
    </row>
    <row r="49" spans="1:84" ht="12.65" customHeight="1" x14ac:dyDescent="0.35">
      <c r="A49" s="294" t="s">
        <v>206</v>
      </c>
      <c r="B49" s="294">
        <f>B47+B48</f>
        <v>56794275.329999998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4"/>
      <c r="CE51" s="294">
        <f>SUM(C51:CD51)</f>
        <v>0</v>
      </c>
      <c r="CF51" s="2"/>
    </row>
    <row r="52" spans="1:84" ht="12.65" customHeight="1" x14ac:dyDescent="0.35">
      <c r="A52" s="301" t="s">
        <v>208</v>
      </c>
      <c r="B52" s="299">
        <v>31637768.079999987</v>
      </c>
      <c r="C52" s="294">
        <f>ROUND((B52/(CE76+CF76)*C76),0)</f>
        <v>850086</v>
      </c>
      <c r="D52" s="294">
        <f>ROUND((B52/(CE76+CF76)*D76),0)</f>
        <v>0</v>
      </c>
      <c r="E52" s="294">
        <f>ROUND((B52/(CE76+CF76)*E76),0)</f>
        <v>2974486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140124</v>
      </c>
      <c r="I52" s="294">
        <f>ROUND((B52/(CE76+CF76)*I76),0)</f>
        <v>0</v>
      </c>
      <c r="J52" s="294">
        <f>ROUND((B52/(CE76+CF76)*J76),0)</f>
        <v>46192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351741</v>
      </c>
      <c r="P52" s="294">
        <f>ROUND((B52/(CE76+CF76)*P76),0)</f>
        <v>1397269</v>
      </c>
      <c r="Q52" s="294">
        <f>ROUND((B52/(CE76+CF76)*Q76),0)</f>
        <v>401917</v>
      </c>
      <c r="R52" s="294">
        <f>ROUND((B52/(CE76+CF76)*R76),0)</f>
        <v>44900</v>
      </c>
      <c r="S52" s="294">
        <f>ROUND((B52/(CE76+CF76)*S76),0)</f>
        <v>233468</v>
      </c>
      <c r="T52" s="294">
        <f>ROUND((B52/(CE76+CF76)*T76),0)</f>
        <v>14635</v>
      </c>
      <c r="U52" s="294">
        <f>ROUND((B52/(CE76+CF76)*U76),0)</f>
        <v>206081</v>
      </c>
      <c r="V52" s="294">
        <f>ROUND((B52/(CE76+CF76)*V76),0)</f>
        <v>54453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761339</v>
      </c>
      <c r="Z52" s="294">
        <f>ROUND((B52/(CE76+CF76)*Z76),0)</f>
        <v>1439048</v>
      </c>
      <c r="AA52" s="294">
        <f>ROUND((B52/(CE76+CF76)*AA76),0)</f>
        <v>41998</v>
      </c>
      <c r="AB52" s="294">
        <f>ROUND((B52/(CE76+CF76)*AB76),0)</f>
        <v>226662</v>
      </c>
      <c r="AC52" s="294">
        <f>ROUND((B52/(CE76+CF76)*AC76),0)</f>
        <v>42450</v>
      </c>
      <c r="AD52" s="294">
        <f>ROUND((B52/(CE76+CF76)*AD76),0)</f>
        <v>36271</v>
      </c>
      <c r="AE52" s="294">
        <f>ROUND((B52/(CE76+CF76)*AE76),0)</f>
        <v>156034</v>
      </c>
      <c r="AF52" s="294">
        <f>ROUND((B52/(CE76+CF76)*AF76),0)</f>
        <v>0</v>
      </c>
      <c r="AG52" s="294">
        <f>ROUND((B52/(CE76+CF76)*AG76),0)</f>
        <v>329862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180188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197459</v>
      </c>
      <c r="AU52" s="294">
        <f>ROUND((B52/(CE76+CF76)*AU76),0)</f>
        <v>0</v>
      </c>
      <c r="AV52" s="294">
        <f>ROUND((B52/(CE76+CF76)*AV76),0)</f>
        <v>197755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270289</v>
      </c>
      <c r="AZ52" s="294">
        <f>ROUND((B52/(CE76+CF76)*AZ76),0)</f>
        <v>99113</v>
      </c>
      <c r="BA52" s="294">
        <f>ROUND((B52/(CE76+CF76)*BA76),0)</f>
        <v>21081</v>
      </c>
      <c r="BB52" s="294">
        <f>ROUND((B52/(CE76+CF76)*BB76),0)</f>
        <v>2476</v>
      </c>
      <c r="BC52" s="294">
        <f>ROUND((B52/(CE76+CF76)*BC76),0)</f>
        <v>2717</v>
      </c>
      <c r="BD52" s="294">
        <f>ROUND((B52/(CE76+CF76)*BD76),0)</f>
        <v>358452</v>
      </c>
      <c r="BE52" s="294">
        <f>ROUND((B52/(CE76+CF76)*BE76),0)</f>
        <v>10252370</v>
      </c>
      <c r="BF52" s="294">
        <f>ROUND((B52/(CE76+CF76)*BF76),0)</f>
        <v>229852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25345</v>
      </c>
      <c r="BK52" s="294">
        <f>ROUND((B52/(CE76+CF76)*BK76),0)</f>
        <v>0</v>
      </c>
      <c r="BL52" s="294">
        <f>ROUND((B52/(CE76+CF76)*BL76),0)</f>
        <v>51015</v>
      </c>
      <c r="BM52" s="294">
        <f>ROUND((B52/(CE76+CF76)*BM76),0)</f>
        <v>0</v>
      </c>
      <c r="BN52" s="294">
        <f>ROUND((B52/(CE76+CF76)*BN76),0)</f>
        <v>122915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0</v>
      </c>
      <c r="BS52" s="294">
        <f>ROUND((B52/(CE76+CF76)*BS76),0)</f>
        <v>42349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0</v>
      </c>
      <c r="BW52" s="294">
        <f>ROUND((B52/(CE76+CF76)*BW76),0)</f>
        <v>646336</v>
      </c>
      <c r="BX52" s="294">
        <f>ROUND((B52/(CE76+CF76)*BX76),0)</f>
        <v>0</v>
      </c>
      <c r="BY52" s="294">
        <f>ROUND((B52/(CE76+CF76)*BY76),0)</f>
        <v>1869</v>
      </c>
      <c r="BZ52" s="294">
        <f>ROUND((B52/(CE76+CF76)*BZ76),0)</f>
        <v>0</v>
      </c>
      <c r="CA52" s="294">
        <f>ROUND((B52/(CE76+CF76)*CA76),0)</f>
        <v>163054</v>
      </c>
      <c r="CB52" s="294">
        <f>ROUND((B52/(CE76+CF76)*CB76),0)</f>
        <v>0</v>
      </c>
      <c r="CC52" s="294">
        <f>ROUND((B52/(CE76+CF76)*CC76),0)</f>
        <v>9024119</v>
      </c>
      <c r="CD52" s="294"/>
      <c r="CE52" s="294">
        <f>SUM(C52:CD52)</f>
        <v>31637770</v>
      </c>
      <c r="CF52" s="2"/>
    </row>
    <row r="53" spans="1:84" ht="12.65" customHeight="1" x14ac:dyDescent="0.35">
      <c r="A53" s="294" t="s">
        <v>206</v>
      </c>
      <c r="B53" s="294">
        <f>B51+B52</f>
        <v>31637768.079999987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>
        <v>61858.05013169883</v>
      </c>
      <c r="D59" s="299">
        <v>0</v>
      </c>
      <c r="E59" s="299">
        <v>82083.381315988401</v>
      </c>
      <c r="F59" s="299">
        <v>0</v>
      </c>
      <c r="G59" s="299">
        <v>0</v>
      </c>
      <c r="H59" s="299">
        <v>10191.568552312761</v>
      </c>
      <c r="I59" s="299">
        <v>0</v>
      </c>
      <c r="J59" s="299">
        <v>12098</v>
      </c>
      <c r="K59" s="299">
        <v>0</v>
      </c>
      <c r="L59" s="299">
        <v>0</v>
      </c>
      <c r="M59" s="299">
        <v>0</v>
      </c>
      <c r="N59" s="299">
        <v>0</v>
      </c>
      <c r="O59" s="299">
        <v>7985</v>
      </c>
      <c r="P59" s="185">
        <v>0</v>
      </c>
      <c r="Q59" s="185">
        <v>0</v>
      </c>
      <c r="R59" s="185">
        <v>0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625194.55000000005</v>
      </c>
      <c r="AZ59" s="185">
        <v>0</v>
      </c>
      <c r="BA59" s="248"/>
      <c r="BB59" s="248"/>
      <c r="BC59" s="248"/>
      <c r="BD59" s="248"/>
      <c r="BE59" s="185">
        <v>3200143.3918169965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186">
        <v>312.25000000000006</v>
      </c>
      <c r="D60" s="187">
        <v>0</v>
      </c>
      <c r="E60" s="187">
        <v>770.39999999999986</v>
      </c>
      <c r="F60" s="223">
        <v>0</v>
      </c>
      <c r="G60" s="187">
        <v>0</v>
      </c>
      <c r="H60" s="187">
        <v>45.519999999999996</v>
      </c>
      <c r="I60" s="187">
        <v>0</v>
      </c>
      <c r="J60" s="223">
        <v>0.13</v>
      </c>
      <c r="K60" s="187">
        <v>0</v>
      </c>
      <c r="L60" s="187">
        <v>0</v>
      </c>
      <c r="M60" s="187">
        <v>0</v>
      </c>
      <c r="N60" s="187">
        <v>0</v>
      </c>
      <c r="O60" s="187">
        <v>168.47000000000003</v>
      </c>
      <c r="P60" s="221">
        <v>317.10000000000002</v>
      </c>
      <c r="Q60" s="221">
        <v>91.180000000000021</v>
      </c>
      <c r="R60" s="221">
        <v>19.329999999999998</v>
      </c>
      <c r="S60" s="221">
        <v>58.24</v>
      </c>
      <c r="T60" s="221">
        <v>9.2800000000000011</v>
      </c>
      <c r="U60" s="221">
        <v>9.1</v>
      </c>
      <c r="V60" s="221">
        <v>10.67</v>
      </c>
      <c r="W60" s="221">
        <v>8.3000000000000007</v>
      </c>
      <c r="X60" s="221">
        <v>23.279999999999998</v>
      </c>
      <c r="Y60" s="221">
        <v>133.37</v>
      </c>
      <c r="Z60" s="221">
        <v>298.43</v>
      </c>
      <c r="AA60" s="221">
        <v>4.3</v>
      </c>
      <c r="AB60" s="221">
        <v>155.44999999999996</v>
      </c>
      <c r="AC60" s="221">
        <v>72.660000000000011</v>
      </c>
      <c r="AD60" s="221">
        <v>16.91</v>
      </c>
      <c r="AE60" s="221">
        <v>50.360000000000007</v>
      </c>
      <c r="AF60" s="221">
        <v>0</v>
      </c>
      <c r="AG60" s="221">
        <v>124.56000000000003</v>
      </c>
      <c r="AH60" s="221">
        <v>0</v>
      </c>
      <c r="AI60" s="221">
        <v>0</v>
      </c>
      <c r="AJ60" s="221">
        <v>77.97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49.829999999999991</v>
      </c>
      <c r="AU60" s="221">
        <v>0</v>
      </c>
      <c r="AV60" s="221">
        <v>55.749999999999993</v>
      </c>
      <c r="AW60" s="221">
        <v>0</v>
      </c>
      <c r="AX60" s="221">
        <v>0</v>
      </c>
      <c r="AY60" s="221">
        <v>127.66</v>
      </c>
      <c r="AZ60" s="221">
        <v>13.259999999999998</v>
      </c>
      <c r="BA60" s="221">
        <v>10.69</v>
      </c>
      <c r="BB60" s="221">
        <v>65.45</v>
      </c>
      <c r="BC60" s="221">
        <v>9.16</v>
      </c>
      <c r="BD60" s="221">
        <v>-1.3999999999999995</v>
      </c>
      <c r="BE60" s="221">
        <v>88.210000000000008</v>
      </c>
      <c r="BF60" s="221">
        <v>185.73999999999998</v>
      </c>
      <c r="BG60" s="221">
        <v>0</v>
      </c>
      <c r="BH60" s="221">
        <v>9.8399999999999981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70.47999999999999</v>
      </c>
      <c r="BO60" s="221">
        <v>0</v>
      </c>
      <c r="BP60" s="221">
        <v>0</v>
      </c>
      <c r="BQ60" s="221">
        <v>0</v>
      </c>
      <c r="BR60" s="221">
        <v>0</v>
      </c>
      <c r="BS60" s="221">
        <v>2.02</v>
      </c>
      <c r="BT60" s="221">
        <v>0</v>
      </c>
      <c r="BU60" s="221">
        <v>0</v>
      </c>
      <c r="BV60" s="221">
        <v>0</v>
      </c>
      <c r="BW60" s="221">
        <v>183.46999999999997</v>
      </c>
      <c r="BX60" s="221">
        <v>0</v>
      </c>
      <c r="BY60" s="221">
        <v>12.420000000000002</v>
      </c>
      <c r="BZ60" s="221">
        <v>0</v>
      </c>
      <c r="CA60" s="221">
        <v>99.249999999999972</v>
      </c>
      <c r="CB60" s="221">
        <v>0</v>
      </c>
      <c r="CC60" s="221">
        <v>74.579999999999984</v>
      </c>
      <c r="CD60" s="304" t="s">
        <v>221</v>
      </c>
      <c r="CE60" s="306">
        <f t="shared" ref="CE60:CE70" si="0">SUM(C60:CD60)</f>
        <v>3833.6699999999987</v>
      </c>
      <c r="CF60" s="2"/>
    </row>
    <row r="61" spans="1:84" ht="12.65" customHeight="1" x14ac:dyDescent="0.35">
      <c r="A61" s="301" t="s">
        <v>235</v>
      </c>
      <c r="B61" s="294"/>
      <c r="C61" s="299">
        <v>36778517.240000017</v>
      </c>
      <c r="D61" s="299">
        <v>0</v>
      </c>
      <c r="E61" s="299">
        <v>77738854.609999999</v>
      </c>
      <c r="F61" s="185">
        <v>0</v>
      </c>
      <c r="G61" s="299">
        <v>0</v>
      </c>
      <c r="H61" s="299">
        <v>4592369</v>
      </c>
      <c r="I61" s="185">
        <v>0</v>
      </c>
      <c r="J61" s="185">
        <v>8933.2999999999993</v>
      </c>
      <c r="K61" s="185">
        <v>0</v>
      </c>
      <c r="L61" s="185">
        <v>0</v>
      </c>
      <c r="M61" s="299">
        <v>0</v>
      </c>
      <c r="N61" s="299">
        <v>0</v>
      </c>
      <c r="O61" s="299">
        <v>19265443.870000001</v>
      </c>
      <c r="P61" s="185">
        <v>34241570.920000002</v>
      </c>
      <c r="Q61" s="185">
        <v>10432643.91</v>
      </c>
      <c r="R61" s="185">
        <v>1663873.7499999998</v>
      </c>
      <c r="S61" s="185">
        <v>3964853.9000000004</v>
      </c>
      <c r="T61" s="185">
        <v>1259456.5000000002</v>
      </c>
      <c r="U61" s="185">
        <v>1121951.31</v>
      </c>
      <c r="V61" s="185">
        <v>1027950.47</v>
      </c>
      <c r="W61" s="185">
        <v>1075520.48</v>
      </c>
      <c r="X61" s="185">
        <v>2580444.44</v>
      </c>
      <c r="Y61" s="185">
        <v>12751390.140000001</v>
      </c>
      <c r="Z61" s="185">
        <v>42083661.55999998</v>
      </c>
      <c r="AA61" s="185">
        <v>630912.32000000007</v>
      </c>
      <c r="AB61" s="185">
        <v>17972487.509999994</v>
      </c>
      <c r="AC61" s="185">
        <v>7611862.9100000001</v>
      </c>
      <c r="AD61" s="185">
        <v>2273628.7299999995</v>
      </c>
      <c r="AE61" s="185">
        <v>5012352.5399999991</v>
      </c>
      <c r="AF61" s="185">
        <v>0</v>
      </c>
      <c r="AG61" s="185">
        <v>12669248.470000001</v>
      </c>
      <c r="AH61" s="185">
        <v>0</v>
      </c>
      <c r="AI61" s="185">
        <v>0</v>
      </c>
      <c r="AJ61" s="185">
        <v>7169063.5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7444094.0200000005</v>
      </c>
      <c r="AU61" s="185">
        <v>0</v>
      </c>
      <c r="AV61" s="185">
        <v>5267300.78</v>
      </c>
      <c r="AW61" s="185">
        <v>0</v>
      </c>
      <c r="AX61" s="185">
        <v>0</v>
      </c>
      <c r="AY61" s="185">
        <v>7267353.0699999994</v>
      </c>
      <c r="AZ61" s="185">
        <v>767379.07</v>
      </c>
      <c r="BA61" s="185">
        <v>552239.41999999993</v>
      </c>
      <c r="BB61" s="185">
        <v>7308722.3500000006</v>
      </c>
      <c r="BC61" s="185">
        <v>490137.69999999995</v>
      </c>
      <c r="BD61" s="185">
        <v>-33380.870000000112</v>
      </c>
      <c r="BE61" s="185">
        <v>6085491.8499999996</v>
      </c>
      <c r="BF61" s="185">
        <v>10595066.559999999</v>
      </c>
      <c r="BG61" s="185">
        <v>0</v>
      </c>
      <c r="BH61" s="185">
        <v>1119039.3800000004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12883021.469999999</v>
      </c>
      <c r="BO61" s="185">
        <v>0</v>
      </c>
      <c r="BP61" s="185">
        <v>0</v>
      </c>
      <c r="BQ61" s="185">
        <v>0</v>
      </c>
      <c r="BR61" s="185">
        <v>0</v>
      </c>
      <c r="BS61" s="185">
        <v>146865.66</v>
      </c>
      <c r="BT61" s="185">
        <v>0</v>
      </c>
      <c r="BU61" s="185">
        <v>0</v>
      </c>
      <c r="BV61" s="185">
        <v>0</v>
      </c>
      <c r="BW61" s="185">
        <v>29963154.18999999</v>
      </c>
      <c r="BX61" s="185">
        <v>0</v>
      </c>
      <c r="BY61" s="185">
        <v>1865889.8599999999</v>
      </c>
      <c r="BZ61" s="185">
        <v>0</v>
      </c>
      <c r="CA61" s="185">
        <v>8587857.040000001</v>
      </c>
      <c r="CB61" s="185">
        <v>0</v>
      </c>
      <c r="CC61" s="185">
        <v>6933559.8100000015</v>
      </c>
      <c r="CD61" s="304" t="s">
        <v>221</v>
      </c>
      <c r="CE61" s="294">
        <f t="shared" si="0"/>
        <v>411170782.74000013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5080150</v>
      </c>
      <c r="D62" s="294">
        <f t="shared" si="1"/>
        <v>0</v>
      </c>
      <c r="E62" s="294">
        <f t="shared" si="1"/>
        <v>10737927</v>
      </c>
      <c r="F62" s="294">
        <f t="shared" si="1"/>
        <v>0</v>
      </c>
      <c r="G62" s="294">
        <f t="shared" si="1"/>
        <v>0</v>
      </c>
      <c r="H62" s="294">
        <f t="shared" si="1"/>
        <v>634336</v>
      </c>
      <c r="I62" s="294">
        <f t="shared" si="1"/>
        <v>0</v>
      </c>
      <c r="J62" s="294">
        <f>ROUND(J47+J48,0)</f>
        <v>1234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2661101</v>
      </c>
      <c r="P62" s="294">
        <f t="shared" si="1"/>
        <v>4729726</v>
      </c>
      <c r="Q62" s="294">
        <f t="shared" si="1"/>
        <v>1441042</v>
      </c>
      <c r="R62" s="294">
        <f t="shared" si="1"/>
        <v>229828</v>
      </c>
      <c r="S62" s="294">
        <f t="shared" si="1"/>
        <v>547658</v>
      </c>
      <c r="T62" s="294">
        <f t="shared" si="1"/>
        <v>173966</v>
      </c>
      <c r="U62" s="294">
        <f t="shared" si="1"/>
        <v>154973</v>
      </c>
      <c r="V62" s="294">
        <f t="shared" si="1"/>
        <v>141989</v>
      </c>
      <c r="W62" s="294">
        <f t="shared" si="1"/>
        <v>148560</v>
      </c>
      <c r="X62" s="294">
        <f t="shared" si="1"/>
        <v>356432</v>
      </c>
      <c r="Y62" s="294">
        <f t="shared" si="1"/>
        <v>1761326</v>
      </c>
      <c r="Z62" s="294">
        <f t="shared" si="1"/>
        <v>5812940</v>
      </c>
      <c r="AA62" s="294">
        <f t="shared" si="1"/>
        <v>87147</v>
      </c>
      <c r="AB62" s="294">
        <f t="shared" si="1"/>
        <v>2482507</v>
      </c>
      <c r="AC62" s="294">
        <f t="shared" si="1"/>
        <v>1051413</v>
      </c>
      <c r="AD62" s="294">
        <f t="shared" si="1"/>
        <v>314052</v>
      </c>
      <c r="AE62" s="294">
        <f t="shared" si="1"/>
        <v>692347</v>
      </c>
      <c r="AF62" s="294">
        <f t="shared" si="1"/>
        <v>0</v>
      </c>
      <c r="AG62" s="294">
        <f t="shared" si="1"/>
        <v>1749980</v>
      </c>
      <c r="AH62" s="294">
        <f t="shared" si="1"/>
        <v>0</v>
      </c>
      <c r="AI62" s="294">
        <f t="shared" si="1"/>
        <v>0</v>
      </c>
      <c r="AJ62" s="294">
        <f t="shared" si="1"/>
        <v>990250</v>
      </c>
      <c r="AK62" s="294">
        <f t="shared" si="1"/>
        <v>0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1028239</v>
      </c>
      <c r="AU62" s="294">
        <f t="shared" si="1"/>
        <v>0</v>
      </c>
      <c r="AV62" s="294">
        <f t="shared" si="1"/>
        <v>727563</v>
      </c>
      <c r="AW62" s="294">
        <f t="shared" si="1"/>
        <v>0</v>
      </c>
      <c r="AX62" s="294">
        <f t="shared" si="1"/>
        <v>0</v>
      </c>
      <c r="AY62" s="294">
        <f>ROUND(AY47+AY48,0)</f>
        <v>1003826</v>
      </c>
      <c r="AZ62" s="294">
        <f>ROUND(AZ47+AZ48,0)</f>
        <v>105997</v>
      </c>
      <c r="BA62" s="294">
        <f>ROUND(BA47+BA48,0)</f>
        <v>76280</v>
      </c>
      <c r="BB62" s="294">
        <f t="shared" si="1"/>
        <v>1009541</v>
      </c>
      <c r="BC62" s="294">
        <f t="shared" si="1"/>
        <v>67702</v>
      </c>
      <c r="BD62" s="294">
        <f t="shared" si="1"/>
        <v>-4611</v>
      </c>
      <c r="BE62" s="294">
        <f t="shared" si="1"/>
        <v>840578</v>
      </c>
      <c r="BF62" s="294">
        <f t="shared" si="1"/>
        <v>1463477</v>
      </c>
      <c r="BG62" s="294">
        <f t="shared" si="1"/>
        <v>0</v>
      </c>
      <c r="BH62" s="294">
        <f t="shared" si="1"/>
        <v>154571</v>
      </c>
      <c r="BI62" s="294">
        <f t="shared" si="1"/>
        <v>0</v>
      </c>
      <c r="BJ62" s="294">
        <f t="shared" si="1"/>
        <v>0</v>
      </c>
      <c r="BK62" s="294">
        <f t="shared" si="1"/>
        <v>0</v>
      </c>
      <c r="BL62" s="294">
        <f t="shared" si="1"/>
        <v>0</v>
      </c>
      <c r="BM62" s="294">
        <f t="shared" si="1"/>
        <v>0</v>
      </c>
      <c r="BN62" s="294">
        <f t="shared" si="1"/>
        <v>1779508</v>
      </c>
      <c r="BO62" s="294">
        <f t="shared" ref="BO62:CC62" si="2">ROUND(BO47+BO48,0)</f>
        <v>0</v>
      </c>
      <c r="BP62" s="294">
        <f t="shared" si="2"/>
        <v>0</v>
      </c>
      <c r="BQ62" s="294">
        <f t="shared" si="2"/>
        <v>0</v>
      </c>
      <c r="BR62" s="294">
        <f t="shared" si="2"/>
        <v>0</v>
      </c>
      <c r="BS62" s="294">
        <f t="shared" si="2"/>
        <v>20286</v>
      </c>
      <c r="BT62" s="294">
        <f t="shared" si="2"/>
        <v>0</v>
      </c>
      <c r="BU62" s="294">
        <f t="shared" si="2"/>
        <v>0</v>
      </c>
      <c r="BV62" s="294">
        <f t="shared" si="2"/>
        <v>0</v>
      </c>
      <c r="BW62" s="294">
        <f t="shared" si="2"/>
        <v>4138756</v>
      </c>
      <c r="BX62" s="294">
        <f t="shared" si="2"/>
        <v>0</v>
      </c>
      <c r="BY62" s="294">
        <f t="shared" si="2"/>
        <v>257732</v>
      </c>
      <c r="BZ62" s="294">
        <f t="shared" si="2"/>
        <v>0</v>
      </c>
      <c r="CA62" s="294">
        <f t="shared" si="2"/>
        <v>1186225</v>
      </c>
      <c r="CB62" s="294">
        <f t="shared" si="2"/>
        <v>0</v>
      </c>
      <c r="CC62" s="294">
        <f t="shared" si="2"/>
        <v>957720</v>
      </c>
      <c r="CD62" s="304" t="s">
        <v>221</v>
      </c>
      <c r="CE62" s="294">
        <f t="shared" si="0"/>
        <v>56794274</v>
      </c>
      <c r="CF62" s="2"/>
    </row>
    <row r="63" spans="1:84" ht="12.65" customHeight="1" x14ac:dyDescent="0.35">
      <c r="A63" s="301" t="s">
        <v>236</v>
      </c>
      <c r="B63" s="294"/>
      <c r="C63" s="299">
        <v>3275252.5599999996</v>
      </c>
      <c r="D63" s="299">
        <v>0</v>
      </c>
      <c r="E63" s="299">
        <v>692606.69</v>
      </c>
      <c r="F63" s="185">
        <v>0</v>
      </c>
      <c r="G63" s="299">
        <v>0</v>
      </c>
      <c r="H63" s="299">
        <v>0</v>
      </c>
      <c r="I63" s="185">
        <v>0</v>
      </c>
      <c r="J63" s="185">
        <v>0</v>
      </c>
      <c r="K63" s="185">
        <v>0</v>
      </c>
      <c r="L63" s="185">
        <v>0</v>
      </c>
      <c r="M63" s="299">
        <v>0</v>
      </c>
      <c r="N63" s="299">
        <v>0</v>
      </c>
      <c r="O63" s="299">
        <v>493807.8</v>
      </c>
      <c r="P63" s="185">
        <v>950570.97000000009</v>
      </c>
      <c r="Q63" s="185">
        <v>0</v>
      </c>
      <c r="R63" s="185">
        <v>217854.43999999997</v>
      </c>
      <c r="S63" s="185">
        <v>147925.62</v>
      </c>
      <c r="T63" s="185">
        <v>0</v>
      </c>
      <c r="U63" s="185">
        <v>3128183.5</v>
      </c>
      <c r="V63" s="185">
        <v>7140</v>
      </c>
      <c r="W63" s="185">
        <v>0</v>
      </c>
      <c r="X63" s="185">
        <v>0</v>
      </c>
      <c r="Y63" s="185">
        <v>2231579</v>
      </c>
      <c r="Z63" s="185">
        <v>361126.06000000011</v>
      </c>
      <c r="AA63" s="185">
        <v>0</v>
      </c>
      <c r="AB63" s="185">
        <v>424943.31</v>
      </c>
      <c r="AC63" s="185">
        <v>62199.990000000013</v>
      </c>
      <c r="AD63" s="185">
        <v>18000</v>
      </c>
      <c r="AE63" s="185">
        <v>985</v>
      </c>
      <c r="AF63" s="185">
        <v>0</v>
      </c>
      <c r="AG63" s="185">
        <v>3471315.1500000004</v>
      </c>
      <c r="AH63" s="185">
        <v>0</v>
      </c>
      <c r="AI63" s="185">
        <v>0</v>
      </c>
      <c r="AJ63" s="185">
        <v>1274023.8400000001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204009.35</v>
      </c>
      <c r="AU63" s="185">
        <v>0</v>
      </c>
      <c r="AV63" s="185">
        <v>561208.87000000011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20953.089999999997</v>
      </c>
      <c r="BC63" s="185">
        <v>0</v>
      </c>
      <c r="BD63" s="185">
        <v>0</v>
      </c>
      <c r="BE63" s="185">
        <v>218111.05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645664.83999999985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1181895.0899999999</v>
      </c>
      <c r="BX63" s="185">
        <v>0</v>
      </c>
      <c r="BY63" s="185">
        <v>0</v>
      </c>
      <c r="BZ63" s="185">
        <v>0</v>
      </c>
      <c r="CA63" s="185">
        <v>1031888.4100000001</v>
      </c>
      <c r="CB63" s="185">
        <v>0</v>
      </c>
      <c r="CC63" s="185">
        <v>104068.97</v>
      </c>
      <c r="CD63" s="304" t="s">
        <v>221</v>
      </c>
      <c r="CE63" s="294">
        <f t="shared" si="0"/>
        <v>20725313.600000001</v>
      </c>
      <c r="CF63" s="2"/>
    </row>
    <row r="64" spans="1:84" ht="12.65" customHeight="1" x14ac:dyDescent="0.35">
      <c r="A64" s="301" t="s">
        <v>237</v>
      </c>
      <c r="B64" s="294"/>
      <c r="C64" s="299">
        <v>3404307.05</v>
      </c>
      <c r="D64" s="299">
        <v>0</v>
      </c>
      <c r="E64" s="185">
        <v>4477561.1900000004</v>
      </c>
      <c r="F64" s="185">
        <v>0</v>
      </c>
      <c r="G64" s="299">
        <v>0</v>
      </c>
      <c r="H64" s="299">
        <v>95134.079999999987</v>
      </c>
      <c r="I64" s="185">
        <v>0</v>
      </c>
      <c r="J64" s="185">
        <v>1416.64</v>
      </c>
      <c r="K64" s="185">
        <v>0</v>
      </c>
      <c r="L64" s="185">
        <v>0</v>
      </c>
      <c r="M64" s="299">
        <v>0</v>
      </c>
      <c r="N64" s="299">
        <v>0</v>
      </c>
      <c r="O64" s="299">
        <v>2131334.15</v>
      </c>
      <c r="P64" s="185">
        <v>15080409.979999999</v>
      </c>
      <c r="Q64" s="185">
        <v>1058742.7899999998</v>
      </c>
      <c r="R64" s="185">
        <v>3843766.3000000003</v>
      </c>
      <c r="S64" s="185">
        <v>39069139.990000002</v>
      </c>
      <c r="T64" s="185">
        <v>324248.00000000006</v>
      </c>
      <c r="U64" s="185">
        <v>7240513.3999999985</v>
      </c>
      <c r="V64" s="185">
        <v>1402786.7599999998</v>
      </c>
      <c r="W64" s="185">
        <v>97521.419999999984</v>
      </c>
      <c r="X64" s="185">
        <v>496304.17999999993</v>
      </c>
      <c r="Y64" s="185">
        <v>2784808.8900000015</v>
      </c>
      <c r="Z64" s="185">
        <v>3200565.9699999997</v>
      </c>
      <c r="AA64" s="185">
        <v>1130022.78</v>
      </c>
      <c r="AB64" s="185">
        <v>116432244.97</v>
      </c>
      <c r="AC64" s="185">
        <v>2420741.3699999996</v>
      </c>
      <c r="AD64" s="185">
        <v>160552.93999999994</v>
      </c>
      <c r="AE64" s="185">
        <v>30296.650000000005</v>
      </c>
      <c r="AF64" s="185">
        <v>0</v>
      </c>
      <c r="AG64" s="185">
        <v>1760507.1100000003</v>
      </c>
      <c r="AH64" s="185">
        <v>0</v>
      </c>
      <c r="AI64" s="185">
        <v>0</v>
      </c>
      <c r="AJ64" s="185">
        <v>172688.71999999997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23144.680000000004</v>
      </c>
      <c r="AU64" s="185">
        <v>0</v>
      </c>
      <c r="AV64" s="185">
        <v>640935.11</v>
      </c>
      <c r="AW64" s="185">
        <v>0</v>
      </c>
      <c r="AX64" s="185">
        <v>0</v>
      </c>
      <c r="AY64" s="185">
        <v>964832.81</v>
      </c>
      <c r="AZ64" s="185">
        <v>1349544.92</v>
      </c>
      <c r="BA64" s="185">
        <v>48535.11</v>
      </c>
      <c r="BB64" s="185">
        <v>6544.2900000000009</v>
      </c>
      <c r="BC64" s="185">
        <v>7.05</v>
      </c>
      <c r="BD64" s="185">
        <v>884412.96999999986</v>
      </c>
      <c r="BE64" s="185">
        <v>1125499.7599999998</v>
      </c>
      <c r="BF64" s="185">
        <v>1118996.48</v>
      </c>
      <c r="BG64" s="185">
        <v>0</v>
      </c>
      <c r="BH64" s="185">
        <v>242.43</v>
      </c>
      <c r="BI64" s="185">
        <v>0</v>
      </c>
      <c r="BJ64" s="185">
        <v>110.89</v>
      </c>
      <c r="BK64" s="185">
        <v>0</v>
      </c>
      <c r="BL64" s="185">
        <v>0</v>
      </c>
      <c r="BM64" s="185">
        <v>0</v>
      </c>
      <c r="BN64" s="185">
        <v>1854975.73</v>
      </c>
      <c r="BO64" s="185">
        <v>0</v>
      </c>
      <c r="BP64" s="185">
        <v>0</v>
      </c>
      <c r="BQ64" s="185">
        <v>0</v>
      </c>
      <c r="BR64" s="185">
        <v>0</v>
      </c>
      <c r="BS64" s="185">
        <v>43920.03</v>
      </c>
      <c r="BT64" s="185">
        <v>0</v>
      </c>
      <c r="BU64" s="185">
        <v>0</v>
      </c>
      <c r="BV64" s="185">
        <v>0</v>
      </c>
      <c r="BW64" s="185">
        <v>704538.76</v>
      </c>
      <c r="BX64" s="185">
        <v>0</v>
      </c>
      <c r="BY64" s="185">
        <v>2094.9700000000003</v>
      </c>
      <c r="BZ64" s="185">
        <v>0</v>
      </c>
      <c r="CA64" s="185">
        <v>107930.32</v>
      </c>
      <c r="CB64" s="185">
        <v>0</v>
      </c>
      <c r="CC64" s="185">
        <v>38371193.599999994</v>
      </c>
      <c r="CD64" s="304" t="s">
        <v>221</v>
      </c>
      <c r="CE64" s="294">
        <f t="shared" si="0"/>
        <v>254063075.24000001</v>
      </c>
      <c r="CF64" s="2"/>
    </row>
    <row r="65" spans="1:84" ht="12.65" customHeight="1" x14ac:dyDescent="0.35">
      <c r="A65" s="301" t="s">
        <v>238</v>
      </c>
      <c r="B65" s="294"/>
      <c r="C65" s="299">
        <v>10589.86</v>
      </c>
      <c r="D65" s="299">
        <v>0</v>
      </c>
      <c r="E65" s="299">
        <v>45660.650000000009</v>
      </c>
      <c r="F65" s="299">
        <v>0</v>
      </c>
      <c r="G65" s="299">
        <v>0</v>
      </c>
      <c r="H65" s="299">
        <v>1018.6899999999998</v>
      </c>
      <c r="I65" s="185">
        <v>0</v>
      </c>
      <c r="J65" s="299">
        <v>509.34000000000003</v>
      </c>
      <c r="K65" s="185">
        <v>0</v>
      </c>
      <c r="L65" s="185">
        <v>0</v>
      </c>
      <c r="M65" s="299">
        <v>0</v>
      </c>
      <c r="N65" s="299">
        <v>0</v>
      </c>
      <c r="O65" s="299">
        <v>4632.6399999999994</v>
      </c>
      <c r="P65" s="185">
        <v>6017.5899999999992</v>
      </c>
      <c r="Q65" s="185">
        <v>2747.59</v>
      </c>
      <c r="R65" s="185">
        <v>1883.6400000000003</v>
      </c>
      <c r="S65" s="185">
        <v>1344.73</v>
      </c>
      <c r="T65" s="185">
        <v>600</v>
      </c>
      <c r="U65" s="185">
        <v>44639.200000000004</v>
      </c>
      <c r="V65" s="185">
        <v>0</v>
      </c>
      <c r="W65" s="185">
        <v>0</v>
      </c>
      <c r="X65" s="185">
        <v>509.33000000000004</v>
      </c>
      <c r="Y65" s="185">
        <v>13950.599999999999</v>
      </c>
      <c r="Z65" s="185">
        <v>212472.43000000002</v>
      </c>
      <c r="AA65" s="185">
        <v>1135.3399999999999</v>
      </c>
      <c r="AB65" s="185">
        <v>3267.59</v>
      </c>
      <c r="AC65" s="185">
        <v>10702.6</v>
      </c>
      <c r="AD65" s="185">
        <v>989.02</v>
      </c>
      <c r="AE65" s="185">
        <v>1053.67</v>
      </c>
      <c r="AF65" s="185">
        <v>0</v>
      </c>
      <c r="AG65" s="185">
        <v>2140.86</v>
      </c>
      <c r="AH65" s="185">
        <v>0</v>
      </c>
      <c r="AI65" s="185">
        <v>0</v>
      </c>
      <c r="AJ65" s="185">
        <v>5512.94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9599.65</v>
      </c>
      <c r="AU65" s="185">
        <v>0</v>
      </c>
      <c r="AV65" s="185">
        <v>24128.690000000002</v>
      </c>
      <c r="AW65" s="185">
        <v>0</v>
      </c>
      <c r="AX65" s="185">
        <v>0</v>
      </c>
      <c r="AY65" s="185">
        <v>5174.6799999999994</v>
      </c>
      <c r="AZ65" s="185">
        <v>984.34</v>
      </c>
      <c r="BA65" s="185">
        <v>653.20000000000005</v>
      </c>
      <c r="BB65" s="185">
        <v>13889.02</v>
      </c>
      <c r="BC65" s="185">
        <v>1528.11</v>
      </c>
      <c r="BD65" s="185">
        <v>-27.19</v>
      </c>
      <c r="BE65" s="185">
        <v>9974313.6300000008</v>
      </c>
      <c r="BF65" s="185">
        <v>271207.91000000003</v>
      </c>
      <c r="BG65" s="185">
        <v>0</v>
      </c>
      <c r="BH65" s="185">
        <v>6554.2700000000013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33375.96</v>
      </c>
      <c r="BO65" s="185">
        <v>0</v>
      </c>
      <c r="BP65" s="185">
        <v>0</v>
      </c>
      <c r="BQ65" s="185">
        <v>0</v>
      </c>
      <c r="BR65" s="185">
        <v>0</v>
      </c>
      <c r="BS65" s="185">
        <v>578.43000000000006</v>
      </c>
      <c r="BT65" s="185">
        <v>0</v>
      </c>
      <c r="BU65" s="185">
        <v>0</v>
      </c>
      <c r="BV65" s="185">
        <v>0</v>
      </c>
      <c r="BW65" s="185">
        <v>45041.43</v>
      </c>
      <c r="BX65" s="185">
        <v>0</v>
      </c>
      <c r="BY65" s="185">
        <v>1018.6600000000001</v>
      </c>
      <c r="BZ65" s="185">
        <v>0</v>
      </c>
      <c r="CA65" s="185">
        <v>3221.9399999999996</v>
      </c>
      <c r="CB65" s="185">
        <v>0</v>
      </c>
      <c r="CC65" s="185">
        <v>3211.4999999999995</v>
      </c>
      <c r="CD65" s="304" t="s">
        <v>221</v>
      </c>
      <c r="CE65" s="294">
        <f t="shared" si="0"/>
        <v>10765832.540000001</v>
      </c>
      <c r="CF65" s="2"/>
    </row>
    <row r="66" spans="1:84" ht="12.65" customHeight="1" x14ac:dyDescent="0.35">
      <c r="A66" s="301" t="s">
        <v>239</v>
      </c>
      <c r="B66" s="294"/>
      <c r="C66" s="299">
        <v>2025646.1600000001</v>
      </c>
      <c r="D66" s="299">
        <v>0</v>
      </c>
      <c r="E66" s="299">
        <v>2486584.9499999997</v>
      </c>
      <c r="F66" s="299">
        <v>0</v>
      </c>
      <c r="G66" s="299">
        <v>182.42000000000002</v>
      </c>
      <c r="H66" s="299">
        <v>38708.139999999992</v>
      </c>
      <c r="I66" s="299">
        <v>0</v>
      </c>
      <c r="J66" s="299">
        <v>32542.41</v>
      </c>
      <c r="K66" s="185">
        <v>0</v>
      </c>
      <c r="L66" s="185">
        <v>0</v>
      </c>
      <c r="M66" s="299">
        <v>0</v>
      </c>
      <c r="N66" s="299">
        <v>0</v>
      </c>
      <c r="O66" s="185">
        <v>509232.47000000003</v>
      </c>
      <c r="P66" s="185">
        <v>3701918.1200000006</v>
      </c>
      <c r="Q66" s="185">
        <v>132712.03999999998</v>
      </c>
      <c r="R66" s="185">
        <v>807839.46</v>
      </c>
      <c r="S66" s="299">
        <v>3099342.23</v>
      </c>
      <c r="T66" s="299">
        <v>122.92</v>
      </c>
      <c r="U66" s="185">
        <v>23591865.879999999</v>
      </c>
      <c r="V66" s="185">
        <v>255364.13</v>
      </c>
      <c r="W66" s="185">
        <v>458840.01</v>
      </c>
      <c r="X66" s="185">
        <v>1309702.4999999998</v>
      </c>
      <c r="Y66" s="185">
        <v>4031101.97</v>
      </c>
      <c r="Z66" s="185">
        <v>3847459.27</v>
      </c>
      <c r="AA66" s="185">
        <v>180608.18000000002</v>
      </c>
      <c r="AB66" s="185">
        <v>1001167.55</v>
      </c>
      <c r="AC66" s="185">
        <v>49470.439999999995</v>
      </c>
      <c r="AD66" s="185">
        <v>28527.500000000004</v>
      </c>
      <c r="AE66" s="185">
        <v>44347.310000000005</v>
      </c>
      <c r="AF66" s="185">
        <v>0</v>
      </c>
      <c r="AG66" s="185">
        <v>1392403.31</v>
      </c>
      <c r="AH66" s="185">
        <v>0</v>
      </c>
      <c r="AI66" s="185">
        <v>0</v>
      </c>
      <c r="AJ66" s="185">
        <v>1896257.19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6870901.7200000007</v>
      </c>
      <c r="AU66" s="185">
        <v>0</v>
      </c>
      <c r="AV66" s="185">
        <v>8817106.6300000008</v>
      </c>
      <c r="AW66" s="185">
        <v>0</v>
      </c>
      <c r="AX66" s="185">
        <v>0</v>
      </c>
      <c r="AY66" s="185">
        <v>233245.97</v>
      </c>
      <c r="AZ66" s="185">
        <v>9114.2800000000007</v>
      </c>
      <c r="BA66" s="185">
        <v>173972.54000000004</v>
      </c>
      <c r="BB66" s="185">
        <v>89661.729999999981</v>
      </c>
      <c r="BC66" s="185">
        <v>0</v>
      </c>
      <c r="BD66" s="185">
        <v>213488.65999999997</v>
      </c>
      <c r="BE66" s="185">
        <v>8830046.7799999993</v>
      </c>
      <c r="BF66" s="185">
        <v>1686631.5799999998</v>
      </c>
      <c r="BG66" s="185">
        <v>0</v>
      </c>
      <c r="BH66" s="185">
        <v>17766.100000000002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6842327.0199999986</v>
      </c>
      <c r="BO66" s="185">
        <v>0</v>
      </c>
      <c r="BP66" s="185">
        <v>0</v>
      </c>
      <c r="BQ66" s="185">
        <v>0</v>
      </c>
      <c r="BR66" s="185">
        <v>0</v>
      </c>
      <c r="BS66" s="185">
        <v>946.54</v>
      </c>
      <c r="BT66" s="185">
        <v>0</v>
      </c>
      <c r="BU66" s="185">
        <v>0</v>
      </c>
      <c r="BV66" s="185">
        <v>0</v>
      </c>
      <c r="BW66" s="185">
        <v>14080840.350000005</v>
      </c>
      <c r="BX66" s="185">
        <v>0</v>
      </c>
      <c r="BY66" s="185">
        <v>49.65</v>
      </c>
      <c r="BZ66" s="185">
        <v>0</v>
      </c>
      <c r="CA66" s="185">
        <v>324375.57</v>
      </c>
      <c r="CB66" s="185">
        <v>0</v>
      </c>
      <c r="CC66" s="185">
        <v>5305575.5299999993</v>
      </c>
      <c r="CD66" s="304" t="s">
        <v>221</v>
      </c>
      <c r="CE66" s="294">
        <f t="shared" si="0"/>
        <v>104417997.20999999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850086</v>
      </c>
      <c r="D67" s="294">
        <f>ROUND(D51+D52,0)</f>
        <v>0</v>
      </c>
      <c r="E67" s="294">
        <f t="shared" ref="E67:BP67" si="3">ROUND(E51+E52,0)</f>
        <v>2974486</v>
      </c>
      <c r="F67" s="294">
        <f t="shared" si="3"/>
        <v>0</v>
      </c>
      <c r="G67" s="294">
        <f t="shared" si="3"/>
        <v>0</v>
      </c>
      <c r="H67" s="294">
        <f t="shared" si="3"/>
        <v>140124</v>
      </c>
      <c r="I67" s="294">
        <f t="shared" si="3"/>
        <v>0</v>
      </c>
      <c r="J67" s="294">
        <f>ROUND(J51+J52,0)</f>
        <v>46192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351741</v>
      </c>
      <c r="P67" s="294">
        <f t="shared" si="3"/>
        <v>1397269</v>
      </c>
      <c r="Q67" s="294">
        <f t="shared" si="3"/>
        <v>401917</v>
      </c>
      <c r="R67" s="294">
        <f t="shared" si="3"/>
        <v>44900</v>
      </c>
      <c r="S67" s="294">
        <f t="shared" si="3"/>
        <v>233468</v>
      </c>
      <c r="T67" s="294">
        <f t="shared" si="3"/>
        <v>14635</v>
      </c>
      <c r="U67" s="294">
        <f t="shared" si="3"/>
        <v>206081</v>
      </c>
      <c r="V67" s="294">
        <f t="shared" si="3"/>
        <v>54453</v>
      </c>
      <c r="W67" s="294">
        <f t="shared" si="3"/>
        <v>0</v>
      </c>
      <c r="X67" s="294">
        <f t="shared" si="3"/>
        <v>0</v>
      </c>
      <c r="Y67" s="294">
        <f t="shared" si="3"/>
        <v>761339</v>
      </c>
      <c r="Z67" s="294">
        <f t="shared" si="3"/>
        <v>1439048</v>
      </c>
      <c r="AA67" s="294">
        <f t="shared" si="3"/>
        <v>41998</v>
      </c>
      <c r="AB67" s="294">
        <f t="shared" si="3"/>
        <v>226662</v>
      </c>
      <c r="AC67" s="294">
        <f t="shared" si="3"/>
        <v>42450</v>
      </c>
      <c r="AD67" s="294">
        <f t="shared" si="3"/>
        <v>36271</v>
      </c>
      <c r="AE67" s="294">
        <f t="shared" si="3"/>
        <v>156034</v>
      </c>
      <c r="AF67" s="294">
        <f t="shared" si="3"/>
        <v>0</v>
      </c>
      <c r="AG67" s="294">
        <f t="shared" si="3"/>
        <v>329862</v>
      </c>
      <c r="AH67" s="294">
        <f t="shared" si="3"/>
        <v>0</v>
      </c>
      <c r="AI67" s="294">
        <f t="shared" si="3"/>
        <v>0</v>
      </c>
      <c r="AJ67" s="294">
        <f t="shared" si="3"/>
        <v>180188</v>
      </c>
      <c r="AK67" s="294">
        <f t="shared" si="3"/>
        <v>0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197459</v>
      </c>
      <c r="AU67" s="294">
        <f t="shared" si="3"/>
        <v>0</v>
      </c>
      <c r="AV67" s="294">
        <f t="shared" si="3"/>
        <v>197755</v>
      </c>
      <c r="AW67" s="294">
        <f t="shared" si="3"/>
        <v>0</v>
      </c>
      <c r="AX67" s="294">
        <f t="shared" si="3"/>
        <v>0</v>
      </c>
      <c r="AY67" s="294">
        <f t="shared" si="3"/>
        <v>270289</v>
      </c>
      <c r="AZ67" s="294">
        <f>ROUND(AZ51+AZ52,0)</f>
        <v>99113</v>
      </c>
      <c r="BA67" s="294">
        <f>ROUND(BA51+BA52,0)</f>
        <v>21081</v>
      </c>
      <c r="BB67" s="294">
        <f t="shared" si="3"/>
        <v>2476</v>
      </c>
      <c r="BC67" s="294">
        <f t="shared" si="3"/>
        <v>2717</v>
      </c>
      <c r="BD67" s="294">
        <f t="shared" si="3"/>
        <v>358452</v>
      </c>
      <c r="BE67" s="294">
        <f t="shared" si="3"/>
        <v>10252370</v>
      </c>
      <c r="BF67" s="294">
        <f t="shared" si="3"/>
        <v>229852</v>
      </c>
      <c r="BG67" s="294">
        <f t="shared" si="3"/>
        <v>0</v>
      </c>
      <c r="BH67" s="294">
        <f t="shared" si="3"/>
        <v>0</v>
      </c>
      <c r="BI67" s="294">
        <f t="shared" si="3"/>
        <v>0</v>
      </c>
      <c r="BJ67" s="294">
        <f t="shared" si="3"/>
        <v>25345</v>
      </c>
      <c r="BK67" s="294">
        <f t="shared" si="3"/>
        <v>0</v>
      </c>
      <c r="BL67" s="294">
        <f t="shared" si="3"/>
        <v>51015</v>
      </c>
      <c r="BM67" s="294">
        <f t="shared" si="3"/>
        <v>0</v>
      </c>
      <c r="BN67" s="294">
        <f t="shared" si="3"/>
        <v>122915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0</v>
      </c>
      <c r="BS67" s="294">
        <f t="shared" si="4"/>
        <v>42349</v>
      </c>
      <c r="BT67" s="294">
        <f t="shared" si="4"/>
        <v>0</v>
      </c>
      <c r="BU67" s="294">
        <f t="shared" si="4"/>
        <v>0</v>
      </c>
      <c r="BV67" s="294">
        <f t="shared" si="4"/>
        <v>0</v>
      </c>
      <c r="BW67" s="294">
        <f t="shared" si="4"/>
        <v>646336</v>
      </c>
      <c r="BX67" s="294">
        <f t="shared" si="4"/>
        <v>0</v>
      </c>
      <c r="BY67" s="294">
        <f t="shared" si="4"/>
        <v>1869</v>
      </c>
      <c r="BZ67" s="294">
        <f t="shared" si="4"/>
        <v>0</v>
      </c>
      <c r="CA67" s="294">
        <f t="shared" si="4"/>
        <v>163054</v>
      </c>
      <c r="CB67" s="294">
        <f t="shared" si="4"/>
        <v>0</v>
      </c>
      <c r="CC67" s="294">
        <f t="shared" si="4"/>
        <v>9024119</v>
      </c>
      <c r="CD67" s="304" t="s">
        <v>221</v>
      </c>
      <c r="CE67" s="294">
        <f t="shared" si="0"/>
        <v>31637770</v>
      </c>
      <c r="CF67" s="2"/>
    </row>
    <row r="68" spans="1:84" ht="12.65" customHeight="1" x14ac:dyDescent="0.35">
      <c r="A68" s="301" t="s">
        <v>240</v>
      </c>
      <c r="B68" s="294"/>
      <c r="C68" s="299">
        <v>119094.40000000001</v>
      </c>
      <c r="D68" s="299">
        <v>0</v>
      </c>
      <c r="E68" s="299">
        <v>4097459.0700000003</v>
      </c>
      <c r="F68" s="299">
        <v>0</v>
      </c>
      <c r="G68" s="299">
        <v>0</v>
      </c>
      <c r="H68" s="299">
        <v>5995.45</v>
      </c>
      <c r="I68" s="299">
        <v>0</v>
      </c>
      <c r="J68" s="299">
        <v>1160.5999999999999</v>
      </c>
      <c r="K68" s="185">
        <v>0</v>
      </c>
      <c r="L68" s="185">
        <v>0</v>
      </c>
      <c r="M68" s="299">
        <v>0</v>
      </c>
      <c r="N68" s="299">
        <v>0</v>
      </c>
      <c r="O68" s="299">
        <v>1029013.4099999999</v>
      </c>
      <c r="P68" s="185">
        <v>1966793.7500000002</v>
      </c>
      <c r="Q68" s="185">
        <v>649104.75</v>
      </c>
      <c r="R68" s="185">
        <v>144571.93</v>
      </c>
      <c r="S68" s="185">
        <v>4647006.22</v>
      </c>
      <c r="T68" s="185">
        <v>2058.9699999999998</v>
      </c>
      <c r="U68" s="185">
        <v>140621.10999999999</v>
      </c>
      <c r="V68" s="185">
        <v>573.4</v>
      </c>
      <c r="W68" s="185">
        <v>90.26</v>
      </c>
      <c r="X68" s="185">
        <v>112.34</v>
      </c>
      <c r="Y68" s="185">
        <v>2097090.4099999997</v>
      </c>
      <c r="Z68" s="185">
        <v>7403985.9100000029</v>
      </c>
      <c r="AA68" s="185">
        <v>918.08</v>
      </c>
      <c r="AB68" s="185">
        <v>797732.45</v>
      </c>
      <c r="AC68" s="185">
        <v>38895.590000000004</v>
      </c>
      <c r="AD68" s="185">
        <v>34.020000000000003</v>
      </c>
      <c r="AE68" s="185">
        <v>1099164.47</v>
      </c>
      <c r="AF68" s="185">
        <v>0</v>
      </c>
      <c r="AG68" s="185">
        <v>698970.64</v>
      </c>
      <c r="AH68" s="185">
        <v>0</v>
      </c>
      <c r="AI68" s="185">
        <v>0</v>
      </c>
      <c r="AJ68" s="185">
        <v>1884125.31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2032329.3599999999</v>
      </c>
      <c r="AU68" s="185">
        <v>0</v>
      </c>
      <c r="AV68" s="185">
        <v>1639572.91</v>
      </c>
      <c r="AW68" s="185">
        <v>0</v>
      </c>
      <c r="AX68" s="185">
        <v>0</v>
      </c>
      <c r="AY68" s="185">
        <v>126189.90999999996</v>
      </c>
      <c r="AZ68" s="185">
        <v>7668.5200000000013</v>
      </c>
      <c r="BA68" s="185">
        <v>140.63</v>
      </c>
      <c r="BB68" s="185">
        <v>0</v>
      </c>
      <c r="BC68" s="185">
        <v>30.15</v>
      </c>
      <c r="BD68" s="185">
        <v>101121.1</v>
      </c>
      <c r="BE68" s="185">
        <v>430784.35999999993</v>
      </c>
      <c r="BF68" s="185">
        <v>340531.77999999997</v>
      </c>
      <c r="BG68" s="185">
        <v>0</v>
      </c>
      <c r="BH68" s="185">
        <v>0</v>
      </c>
      <c r="BI68" s="185">
        <v>0</v>
      </c>
      <c r="BJ68" s="185">
        <v>21.98</v>
      </c>
      <c r="BK68" s="185">
        <v>0</v>
      </c>
      <c r="BL68" s="185">
        <v>1252.3900000000001</v>
      </c>
      <c r="BM68" s="185">
        <v>0</v>
      </c>
      <c r="BN68" s="185">
        <v>108600.11000000002</v>
      </c>
      <c r="BO68" s="185">
        <v>0</v>
      </c>
      <c r="BP68" s="185">
        <v>0</v>
      </c>
      <c r="BQ68" s="185">
        <v>0</v>
      </c>
      <c r="BR68" s="185">
        <v>0</v>
      </c>
      <c r="BS68" s="185">
        <v>66368.58</v>
      </c>
      <c r="BT68" s="185">
        <v>0</v>
      </c>
      <c r="BU68" s="185">
        <v>0</v>
      </c>
      <c r="BV68" s="185">
        <v>0</v>
      </c>
      <c r="BW68" s="185">
        <v>4246512.8899999997</v>
      </c>
      <c r="BX68" s="185">
        <v>0</v>
      </c>
      <c r="BY68" s="185">
        <v>412.03</v>
      </c>
      <c r="BZ68" s="185">
        <v>0</v>
      </c>
      <c r="CA68" s="185">
        <v>692363.45000000042</v>
      </c>
      <c r="CB68" s="185">
        <v>0</v>
      </c>
      <c r="CC68" s="185">
        <v>3346528.42</v>
      </c>
      <c r="CD68" s="304" t="s">
        <v>221</v>
      </c>
      <c r="CE68" s="294">
        <f t="shared" si="0"/>
        <v>39965001.109999999</v>
      </c>
      <c r="CF68" s="2"/>
    </row>
    <row r="69" spans="1:84" ht="12.65" customHeight="1" x14ac:dyDescent="0.35">
      <c r="A69" s="301" t="s">
        <v>241</v>
      </c>
      <c r="B69" s="294"/>
      <c r="C69" s="299">
        <v>137059.17000000001</v>
      </c>
      <c r="D69" s="299">
        <v>0</v>
      </c>
      <c r="E69" s="185">
        <v>319698.98999999987</v>
      </c>
      <c r="F69" s="185">
        <v>0</v>
      </c>
      <c r="G69" s="299">
        <v>0</v>
      </c>
      <c r="H69" s="299">
        <v>63617.930000000008</v>
      </c>
      <c r="I69" s="185">
        <v>0</v>
      </c>
      <c r="J69" s="185">
        <v>2</v>
      </c>
      <c r="K69" s="185">
        <v>0</v>
      </c>
      <c r="L69" s="185">
        <v>0</v>
      </c>
      <c r="M69" s="299">
        <v>0</v>
      </c>
      <c r="N69" s="299">
        <v>0</v>
      </c>
      <c r="O69" s="299">
        <v>1086215.8200000003</v>
      </c>
      <c r="P69" s="185">
        <v>237304.94</v>
      </c>
      <c r="Q69" s="185">
        <v>29183.879999999997</v>
      </c>
      <c r="R69" s="224">
        <v>12910.48</v>
      </c>
      <c r="S69" s="185">
        <v>115370.33</v>
      </c>
      <c r="T69" s="299">
        <v>454.88</v>
      </c>
      <c r="U69" s="185">
        <v>49948.47</v>
      </c>
      <c r="V69" s="185">
        <v>3280.2599999999998</v>
      </c>
      <c r="W69" s="299">
        <v>120</v>
      </c>
      <c r="X69" s="185">
        <v>600.26</v>
      </c>
      <c r="Y69" s="185">
        <v>61331.47</v>
      </c>
      <c r="Z69" s="185">
        <v>859635.13000000024</v>
      </c>
      <c r="AA69" s="185">
        <v>2106.2200000000003</v>
      </c>
      <c r="AB69" s="185">
        <v>1257267.17</v>
      </c>
      <c r="AC69" s="185">
        <v>174499.8</v>
      </c>
      <c r="AD69" s="185">
        <v>279</v>
      </c>
      <c r="AE69" s="185">
        <v>26713.780000000002</v>
      </c>
      <c r="AF69" s="185">
        <v>0</v>
      </c>
      <c r="AG69" s="185">
        <v>656641.01</v>
      </c>
      <c r="AH69" s="185">
        <v>0</v>
      </c>
      <c r="AI69" s="185">
        <v>0</v>
      </c>
      <c r="AJ69" s="185">
        <v>1338105.3200000003</v>
      </c>
      <c r="AK69" s="185">
        <v>0</v>
      </c>
      <c r="AL69" s="185">
        <v>0</v>
      </c>
      <c r="AM69" s="185">
        <v>0</v>
      </c>
      <c r="AN69" s="185">
        <v>0</v>
      </c>
      <c r="AO69" s="299">
        <v>0</v>
      </c>
      <c r="AP69" s="185">
        <v>0</v>
      </c>
      <c r="AQ69" s="299">
        <v>0</v>
      </c>
      <c r="AR69" s="299">
        <v>0</v>
      </c>
      <c r="AS69" s="299">
        <v>0</v>
      </c>
      <c r="AT69" s="299">
        <v>612495.43999999994</v>
      </c>
      <c r="AU69" s="185">
        <v>0</v>
      </c>
      <c r="AV69" s="185">
        <v>15501.649999999998</v>
      </c>
      <c r="AW69" s="185">
        <v>0</v>
      </c>
      <c r="AX69" s="185">
        <v>0</v>
      </c>
      <c r="AY69" s="185">
        <v>40019.380000000005</v>
      </c>
      <c r="AZ69" s="185">
        <v>6013.3600000000006</v>
      </c>
      <c r="BA69" s="185">
        <v>515</v>
      </c>
      <c r="BB69" s="185">
        <v>592699.6399999999</v>
      </c>
      <c r="BC69" s="185">
        <v>925</v>
      </c>
      <c r="BD69" s="185">
        <v>50622.85</v>
      </c>
      <c r="BE69" s="185">
        <v>701006.90999999992</v>
      </c>
      <c r="BF69" s="185">
        <v>120646.08</v>
      </c>
      <c r="BG69" s="185">
        <v>0</v>
      </c>
      <c r="BH69" s="224">
        <v>2386.14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2039456.1900000002</v>
      </c>
      <c r="BO69" s="185">
        <v>0</v>
      </c>
      <c r="BP69" s="185">
        <v>0</v>
      </c>
      <c r="BQ69" s="185">
        <v>0</v>
      </c>
      <c r="BR69" s="185">
        <v>0</v>
      </c>
      <c r="BS69" s="185">
        <v>55645.15</v>
      </c>
      <c r="BT69" s="185">
        <v>0</v>
      </c>
      <c r="BU69" s="185">
        <v>0</v>
      </c>
      <c r="BV69" s="185">
        <v>0</v>
      </c>
      <c r="BW69" s="185">
        <v>415774.65999999992</v>
      </c>
      <c r="BX69" s="185">
        <v>0</v>
      </c>
      <c r="BY69" s="185">
        <v>644.37</v>
      </c>
      <c r="BZ69" s="185">
        <v>0</v>
      </c>
      <c r="CA69" s="185">
        <v>370078.51999999996</v>
      </c>
      <c r="CB69" s="185">
        <v>0</v>
      </c>
      <c r="CC69" s="185">
        <v>390855847.8492282</v>
      </c>
      <c r="CD69" s="307">
        <v>52221306.109999999</v>
      </c>
      <c r="CE69" s="294">
        <f t="shared" si="0"/>
        <v>454533930.60922819</v>
      </c>
      <c r="CF69" s="2"/>
    </row>
    <row r="70" spans="1:84" ht="12.65" customHeight="1" x14ac:dyDescent="0.35">
      <c r="A70" s="301" t="s">
        <v>242</v>
      </c>
      <c r="B70" s="294"/>
      <c r="C70" s="299">
        <v>6556.09</v>
      </c>
      <c r="D70" s="299">
        <v>0</v>
      </c>
      <c r="E70" s="299">
        <v>57706.76</v>
      </c>
      <c r="F70" s="185">
        <v>0</v>
      </c>
      <c r="G70" s="299">
        <v>128</v>
      </c>
      <c r="H70" s="299">
        <v>0</v>
      </c>
      <c r="I70" s="299">
        <v>0</v>
      </c>
      <c r="J70" s="185">
        <v>0</v>
      </c>
      <c r="K70" s="185">
        <v>0</v>
      </c>
      <c r="L70" s="185">
        <v>0</v>
      </c>
      <c r="M70" s="299">
        <v>0</v>
      </c>
      <c r="N70" s="299">
        <v>0</v>
      </c>
      <c r="O70" s="299">
        <v>1366400.2599999998</v>
      </c>
      <c r="P70" s="299">
        <v>21975</v>
      </c>
      <c r="Q70" s="299">
        <v>-680</v>
      </c>
      <c r="R70" s="299">
        <v>0</v>
      </c>
      <c r="S70" s="299">
        <v>0</v>
      </c>
      <c r="T70" s="299">
        <v>0</v>
      </c>
      <c r="U70" s="185">
        <v>0</v>
      </c>
      <c r="V70" s="299">
        <v>508</v>
      </c>
      <c r="W70" s="299">
        <v>0</v>
      </c>
      <c r="X70" s="185">
        <v>1049101.0799999998</v>
      </c>
      <c r="Y70" s="185">
        <v>45006.85</v>
      </c>
      <c r="Z70" s="185">
        <v>1424174.0000000002</v>
      </c>
      <c r="AA70" s="185">
        <v>0</v>
      </c>
      <c r="AB70" s="185">
        <v>14110332.950000003</v>
      </c>
      <c r="AC70" s="185">
        <v>0</v>
      </c>
      <c r="AD70" s="185">
        <v>0</v>
      </c>
      <c r="AE70" s="185">
        <v>12273.34</v>
      </c>
      <c r="AF70" s="185">
        <v>0</v>
      </c>
      <c r="AG70" s="185">
        <v>47000</v>
      </c>
      <c r="AH70" s="185">
        <v>0</v>
      </c>
      <c r="AI70" s="185">
        <v>0</v>
      </c>
      <c r="AJ70" s="185">
        <v>22125.48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214052.45</v>
      </c>
      <c r="AU70" s="185">
        <v>0</v>
      </c>
      <c r="AV70" s="185">
        <v>708498.08000000007</v>
      </c>
      <c r="AW70" s="185">
        <v>0</v>
      </c>
      <c r="AX70" s="185">
        <v>0</v>
      </c>
      <c r="AY70" s="185">
        <v>481986.94</v>
      </c>
      <c r="AZ70" s="185">
        <v>720937.52999999991</v>
      </c>
      <c r="BA70" s="185">
        <v>0</v>
      </c>
      <c r="BB70" s="185">
        <v>20665.3</v>
      </c>
      <c r="BC70" s="185">
        <v>0</v>
      </c>
      <c r="BD70" s="185">
        <v>0</v>
      </c>
      <c r="BE70" s="185">
        <v>786273.66000000015</v>
      </c>
      <c r="BF70" s="185">
        <v>1287290.2099999997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-1423915.93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1364946.1800000002</v>
      </c>
      <c r="BX70" s="185">
        <v>0</v>
      </c>
      <c r="BY70" s="185">
        <v>0</v>
      </c>
      <c r="BZ70" s="185">
        <v>0</v>
      </c>
      <c r="CA70" s="185">
        <v>1202607.77</v>
      </c>
      <c r="CB70" s="185">
        <v>0</v>
      </c>
      <c r="CC70" s="185">
        <v>156284296.98000002</v>
      </c>
      <c r="CD70" s="307"/>
      <c r="CE70" s="294">
        <f t="shared" si="0"/>
        <v>179810246.98000002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51674146.350000016</v>
      </c>
      <c r="D71" s="294">
        <f t="shared" ref="D71:AI71" si="5">SUM(D61:D69)-D70</f>
        <v>0</v>
      </c>
      <c r="E71" s="294">
        <f t="shared" si="5"/>
        <v>103513132.38999999</v>
      </c>
      <c r="F71" s="294">
        <f t="shared" si="5"/>
        <v>0</v>
      </c>
      <c r="G71" s="294">
        <f t="shared" si="5"/>
        <v>54.420000000000016</v>
      </c>
      <c r="H71" s="294">
        <f t="shared" si="5"/>
        <v>5571303.29</v>
      </c>
      <c r="I71" s="294">
        <f t="shared" si="5"/>
        <v>0</v>
      </c>
      <c r="J71" s="294">
        <f t="shared" si="5"/>
        <v>91990.290000000008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26166121.899999999</v>
      </c>
      <c r="P71" s="294">
        <f t="shared" si="5"/>
        <v>62289606.269999996</v>
      </c>
      <c r="Q71" s="294">
        <f t="shared" si="5"/>
        <v>14148773.959999999</v>
      </c>
      <c r="R71" s="294">
        <f t="shared" si="5"/>
        <v>6967428</v>
      </c>
      <c r="S71" s="294">
        <f t="shared" si="5"/>
        <v>51826109.019999996</v>
      </c>
      <c r="T71" s="294">
        <f t="shared" si="5"/>
        <v>1775542.27</v>
      </c>
      <c r="U71" s="294">
        <f t="shared" si="5"/>
        <v>35678776.869999997</v>
      </c>
      <c r="V71" s="294">
        <f t="shared" si="5"/>
        <v>2893029.0199999991</v>
      </c>
      <c r="W71" s="294">
        <f t="shared" si="5"/>
        <v>1780652.17</v>
      </c>
      <c r="X71" s="294">
        <f t="shared" si="5"/>
        <v>3695003.9699999997</v>
      </c>
      <c r="Y71" s="294">
        <f t="shared" si="5"/>
        <v>26448910.629999999</v>
      </c>
      <c r="Z71" s="294">
        <f t="shared" si="5"/>
        <v>63796720.329999991</v>
      </c>
      <c r="AA71" s="294">
        <f t="shared" si="5"/>
        <v>2074847.9200000002</v>
      </c>
      <c r="AB71" s="294">
        <f t="shared" si="5"/>
        <v>126487946.59999998</v>
      </c>
      <c r="AC71" s="294">
        <f t="shared" si="5"/>
        <v>11462235.699999999</v>
      </c>
      <c r="AD71" s="294">
        <f t="shared" si="5"/>
        <v>2832334.2099999995</v>
      </c>
      <c r="AE71" s="294">
        <f t="shared" si="5"/>
        <v>7051021.0799999991</v>
      </c>
      <c r="AF71" s="294">
        <f t="shared" si="5"/>
        <v>0</v>
      </c>
      <c r="AG71" s="294">
        <f t="shared" si="5"/>
        <v>22684068.550000001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14888089.34</v>
      </c>
      <c r="AK71" s="294">
        <f t="shared" si="6"/>
        <v>0</v>
      </c>
      <c r="AL71" s="294">
        <f t="shared" si="6"/>
        <v>0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18208219.770000003</v>
      </c>
      <c r="AU71" s="294">
        <f t="shared" si="6"/>
        <v>0</v>
      </c>
      <c r="AV71" s="294">
        <f t="shared" si="6"/>
        <v>17182574.560000002</v>
      </c>
      <c r="AW71" s="294">
        <f t="shared" si="6"/>
        <v>0</v>
      </c>
      <c r="AX71" s="294">
        <f t="shared" si="6"/>
        <v>0</v>
      </c>
      <c r="AY71" s="294">
        <f t="shared" si="6"/>
        <v>9428943.8800000008</v>
      </c>
      <c r="AZ71" s="294">
        <f t="shared" si="6"/>
        <v>1624876.9599999995</v>
      </c>
      <c r="BA71" s="294">
        <f t="shared" si="6"/>
        <v>873416.89999999991</v>
      </c>
      <c r="BB71" s="294">
        <f t="shared" si="6"/>
        <v>9023821.8200000003</v>
      </c>
      <c r="BC71" s="294">
        <f t="shared" si="6"/>
        <v>563047.01</v>
      </c>
      <c r="BD71" s="294">
        <f t="shared" si="6"/>
        <v>1570078.52</v>
      </c>
      <c r="BE71" s="294">
        <f t="shared" si="6"/>
        <v>37671928.679999992</v>
      </c>
      <c r="BF71" s="294">
        <f t="shared" si="6"/>
        <v>14539119.18</v>
      </c>
      <c r="BG71" s="294">
        <f t="shared" si="6"/>
        <v>0</v>
      </c>
      <c r="BH71" s="294">
        <f t="shared" si="6"/>
        <v>1300559.3200000003</v>
      </c>
      <c r="BI71" s="294">
        <f t="shared" si="6"/>
        <v>0</v>
      </c>
      <c r="BJ71" s="294">
        <f t="shared" si="6"/>
        <v>25477.87</v>
      </c>
      <c r="BK71" s="294">
        <f t="shared" si="6"/>
        <v>0</v>
      </c>
      <c r="BL71" s="294">
        <f t="shared" si="6"/>
        <v>52267.39</v>
      </c>
      <c r="BM71" s="294">
        <f t="shared" si="6"/>
        <v>0</v>
      </c>
      <c r="BN71" s="294">
        <f t="shared" si="6"/>
        <v>27733760.25</v>
      </c>
      <c r="BO71" s="294">
        <f t="shared" si="6"/>
        <v>0</v>
      </c>
      <c r="BP71" s="294">
        <f t="shared" ref="BP71:CC71" si="7">SUM(BP61:BP69)-BP70</f>
        <v>0</v>
      </c>
      <c r="BQ71" s="294">
        <f t="shared" si="7"/>
        <v>0</v>
      </c>
      <c r="BR71" s="294">
        <f t="shared" si="7"/>
        <v>0</v>
      </c>
      <c r="BS71" s="294">
        <f t="shared" si="7"/>
        <v>376959.39</v>
      </c>
      <c r="BT71" s="294">
        <f t="shared" si="7"/>
        <v>0</v>
      </c>
      <c r="BU71" s="294">
        <f t="shared" si="7"/>
        <v>0</v>
      </c>
      <c r="BV71" s="294">
        <f t="shared" si="7"/>
        <v>0</v>
      </c>
      <c r="BW71" s="294">
        <f t="shared" si="7"/>
        <v>54057903.18999999</v>
      </c>
      <c r="BX71" s="294">
        <f t="shared" si="7"/>
        <v>0</v>
      </c>
      <c r="BY71" s="294">
        <f t="shared" si="7"/>
        <v>2129710.54</v>
      </c>
      <c r="BZ71" s="294">
        <f t="shared" si="7"/>
        <v>0</v>
      </c>
      <c r="CA71" s="294">
        <f t="shared" si="7"/>
        <v>11264386.480000002</v>
      </c>
      <c r="CB71" s="294">
        <f t="shared" si="7"/>
        <v>0</v>
      </c>
      <c r="CC71" s="294">
        <f t="shared" si="7"/>
        <v>298617527.69922817</v>
      </c>
      <c r="CD71" s="300">
        <f>CD69-CD70</f>
        <v>52221306.109999999</v>
      </c>
      <c r="CE71" s="294">
        <f>SUM(CE61:CE69)-CE70</f>
        <v>1204263730.0692284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3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5">
      <c r="A73" s="301" t="s">
        <v>245</v>
      </c>
      <c r="B73" s="294"/>
      <c r="C73" s="299">
        <v>339667351.02999997</v>
      </c>
      <c r="D73" s="299">
        <v>0</v>
      </c>
      <c r="E73" s="185">
        <v>401274609.03000063</v>
      </c>
      <c r="F73" s="185">
        <v>0</v>
      </c>
      <c r="G73" s="299">
        <v>0</v>
      </c>
      <c r="H73" s="299">
        <v>29336086</v>
      </c>
      <c r="I73" s="185">
        <v>0</v>
      </c>
      <c r="J73" s="185">
        <v>0</v>
      </c>
      <c r="K73" s="185">
        <v>0</v>
      </c>
      <c r="L73" s="185">
        <v>0</v>
      </c>
      <c r="M73" s="299">
        <v>0</v>
      </c>
      <c r="N73" s="299">
        <v>0</v>
      </c>
      <c r="O73" s="299">
        <v>102203691.47</v>
      </c>
      <c r="P73" s="185">
        <v>466349160.96999997</v>
      </c>
      <c r="Q73" s="185">
        <v>29180551.5</v>
      </c>
      <c r="R73" s="185">
        <v>100096520.28999999</v>
      </c>
      <c r="S73" s="185">
        <v>-1132664.0299999998</v>
      </c>
      <c r="T73" s="185">
        <v>6046660.9900000002</v>
      </c>
      <c r="U73" s="185">
        <v>120857628.15999998</v>
      </c>
      <c r="V73" s="185">
        <v>25678447.369999997</v>
      </c>
      <c r="W73" s="185">
        <v>5247820.33</v>
      </c>
      <c r="X73" s="185">
        <v>20795357.969999999</v>
      </c>
      <c r="Y73" s="185">
        <v>65990147.049999997</v>
      </c>
      <c r="Z73" s="185">
        <v>2469965.7999999998</v>
      </c>
      <c r="AA73" s="185">
        <v>1757774.03</v>
      </c>
      <c r="AB73" s="185">
        <v>154047719.22</v>
      </c>
      <c r="AC73" s="185">
        <v>107296390.64</v>
      </c>
      <c r="AD73" s="185">
        <v>13937394</v>
      </c>
      <c r="AE73" s="185">
        <v>28549292.719999999</v>
      </c>
      <c r="AF73" s="185">
        <v>0</v>
      </c>
      <c r="AG73" s="185">
        <v>37703354.869999997</v>
      </c>
      <c r="AH73" s="185">
        <v>0</v>
      </c>
      <c r="AI73" s="185">
        <v>0</v>
      </c>
      <c r="AJ73" s="185">
        <v>33659624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20454878</v>
      </c>
      <c r="AU73" s="185">
        <v>0</v>
      </c>
      <c r="AV73" s="185">
        <v>985461.75</v>
      </c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2112453223.1600006</v>
      </c>
      <c r="CF73" s="2"/>
    </row>
    <row r="74" spans="1:84" ht="12.65" customHeight="1" x14ac:dyDescent="0.35">
      <c r="A74" s="301" t="s">
        <v>246</v>
      </c>
      <c r="B74" s="294"/>
      <c r="C74" s="299">
        <v>352590.88</v>
      </c>
      <c r="D74" s="299">
        <v>0</v>
      </c>
      <c r="E74" s="185">
        <v>25261712.109999996</v>
      </c>
      <c r="F74" s="185">
        <v>0</v>
      </c>
      <c r="G74" s="299">
        <v>0</v>
      </c>
      <c r="H74" s="299">
        <v>0</v>
      </c>
      <c r="I74" s="299">
        <v>0</v>
      </c>
      <c r="J74" s="185">
        <v>0</v>
      </c>
      <c r="K74" s="185">
        <v>0</v>
      </c>
      <c r="L74" s="185">
        <v>0</v>
      </c>
      <c r="M74" s="299">
        <v>0</v>
      </c>
      <c r="N74" s="299">
        <v>0</v>
      </c>
      <c r="O74" s="299">
        <v>8786440.3199999984</v>
      </c>
      <c r="P74" s="185">
        <v>511318021.58000028</v>
      </c>
      <c r="Q74" s="185">
        <v>34714304.329999998</v>
      </c>
      <c r="R74" s="185">
        <v>97604001.379999995</v>
      </c>
      <c r="S74" s="185">
        <v>1130485.6299999999</v>
      </c>
      <c r="T74" s="185">
        <v>270843.68000000005</v>
      </c>
      <c r="U74" s="185">
        <v>91333370.900000006</v>
      </c>
      <c r="V74" s="185">
        <v>14454611.640000001</v>
      </c>
      <c r="W74" s="185">
        <v>6852118.040000001</v>
      </c>
      <c r="X74" s="185">
        <v>26896750.240000002</v>
      </c>
      <c r="Y74" s="185">
        <v>74841177.989999995</v>
      </c>
      <c r="Z74" s="185">
        <v>151436075.66999999</v>
      </c>
      <c r="AA74" s="185">
        <v>8102793.7300000004</v>
      </c>
      <c r="AB74" s="185">
        <v>756357847.18999994</v>
      </c>
      <c r="AC74" s="185">
        <v>3592442</v>
      </c>
      <c r="AD74" s="185">
        <v>303015</v>
      </c>
      <c r="AE74" s="185">
        <v>3715927.2800000003</v>
      </c>
      <c r="AF74" s="185">
        <v>0</v>
      </c>
      <c r="AG74" s="185">
        <v>116454790.91</v>
      </c>
      <c r="AH74" s="185">
        <v>0</v>
      </c>
      <c r="AI74" s="185">
        <v>0</v>
      </c>
      <c r="AJ74" s="185">
        <v>4910407.6799999997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4779810.7</v>
      </c>
      <c r="AU74" s="185">
        <v>0</v>
      </c>
      <c r="AV74" s="185">
        <v>15238809.729999999</v>
      </c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1958708348.6100001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340019941.90999997</v>
      </c>
      <c r="D75" s="294">
        <f t="shared" si="9"/>
        <v>0</v>
      </c>
      <c r="E75" s="294">
        <f t="shared" si="9"/>
        <v>426536321.14000064</v>
      </c>
      <c r="F75" s="294">
        <f t="shared" si="9"/>
        <v>0</v>
      </c>
      <c r="G75" s="294">
        <f t="shared" si="9"/>
        <v>0</v>
      </c>
      <c r="H75" s="294">
        <f t="shared" si="9"/>
        <v>29336086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110990131.78999999</v>
      </c>
      <c r="P75" s="294">
        <f t="shared" si="9"/>
        <v>977667182.55000019</v>
      </c>
      <c r="Q75" s="294">
        <f t="shared" si="9"/>
        <v>63894855.829999998</v>
      </c>
      <c r="R75" s="294">
        <f t="shared" si="9"/>
        <v>197700521.66999999</v>
      </c>
      <c r="S75" s="294">
        <f t="shared" si="9"/>
        <v>-2178.3999999999069</v>
      </c>
      <c r="T75" s="294">
        <f t="shared" si="9"/>
        <v>6317504.6699999999</v>
      </c>
      <c r="U75" s="294">
        <f t="shared" si="9"/>
        <v>212190999.06</v>
      </c>
      <c r="V75" s="294">
        <f t="shared" si="9"/>
        <v>40133059.009999998</v>
      </c>
      <c r="W75" s="294">
        <f t="shared" si="9"/>
        <v>12099938.370000001</v>
      </c>
      <c r="X75" s="294">
        <f t="shared" si="9"/>
        <v>47692108.210000001</v>
      </c>
      <c r="Y75" s="294">
        <f t="shared" si="9"/>
        <v>140831325.03999999</v>
      </c>
      <c r="Z75" s="294">
        <f t="shared" si="9"/>
        <v>153906041.47</v>
      </c>
      <c r="AA75" s="294">
        <f t="shared" si="9"/>
        <v>9860567.7599999998</v>
      </c>
      <c r="AB75" s="294">
        <f t="shared" si="9"/>
        <v>910405566.40999997</v>
      </c>
      <c r="AC75" s="294">
        <f t="shared" si="9"/>
        <v>110888832.64</v>
      </c>
      <c r="AD75" s="294">
        <f t="shared" si="9"/>
        <v>14240409</v>
      </c>
      <c r="AE75" s="294">
        <f t="shared" si="9"/>
        <v>32265220</v>
      </c>
      <c r="AF75" s="294">
        <f t="shared" si="9"/>
        <v>0</v>
      </c>
      <c r="AG75" s="294">
        <f t="shared" si="9"/>
        <v>154158145.78</v>
      </c>
      <c r="AH75" s="294">
        <f t="shared" si="9"/>
        <v>0</v>
      </c>
      <c r="AI75" s="294">
        <f t="shared" si="9"/>
        <v>0</v>
      </c>
      <c r="AJ75" s="294">
        <f t="shared" si="9"/>
        <v>38570031.68</v>
      </c>
      <c r="AK75" s="294">
        <f t="shared" si="9"/>
        <v>0</v>
      </c>
      <c r="AL75" s="294">
        <f t="shared" si="9"/>
        <v>0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25234688.699999999</v>
      </c>
      <c r="AU75" s="294">
        <f t="shared" si="9"/>
        <v>0</v>
      </c>
      <c r="AV75" s="294">
        <f t="shared" si="9"/>
        <v>16224271.479999999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4071161571.7700005</v>
      </c>
      <c r="CF75" s="2"/>
    </row>
    <row r="76" spans="1:84" ht="12.65" customHeight="1" x14ac:dyDescent="0.35">
      <c r="A76" s="301" t="s">
        <v>248</v>
      </c>
      <c r="B76" s="294"/>
      <c r="C76" s="299">
        <v>85985.776013000024</v>
      </c>
      <c r="D76" s="299">
        <v>0</v>
      </c>
      <c r="E76" s="185">
        <v>300867.65681999945</v>
      </c>
      <c r="F76" s="185">
        <v>0</v>
      </c>
      <c r="G76" s="299">
        <v>0</v>
      </c>
      <c r="H76" s="299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304" t="s">
        <v>221</v>
      </c>
      <c r="CE76" s="294">
        <f t="shared" si="8"/>
        <v>3200143.391816997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>
        <v>237664.8510133966</v>
      </c>
      <c r="D77" s="299">
        <v>0</v>
      </c>
      <c r="E77" s="299">
        <v>331221.23855723214</v>
      </c>
      <c r="F77" s="299">
        <v>0</v>
      </c>
      <c r="G77" s="299">
        <v>0</v>
      </c>
      <c r="H77" s="299">
        <v>56308.460429371182</v>
      </c>
      <c r="I77" s="299">
        <v>0</v>
      </c>
      <c r="J77" s="299">
        <v>0</v>
      </c>
      <c r="K77" s="299">
        <v>0</v>
      </c>
      <c r="L77" s="299">
        <v>0</v>
      </c>
      <c r="M77" s="299">
        <v>0</v>
      </c>
      <c r="N77" s="299">
        <v>0</v>
      </c>
      <c r="O77" s="299">
        <v>0</v>
      </c>
      <c r="P77" s="299">
        <v>0</v>
      </c>
      <c r="Q77" s="299">
        <v>0</v>
      </c>
      <c r="R77" s="299">
        <v>0</v>
      </c>
      <c r="S77" s="299">
        <v>0</v>
      </c>
      <c r="T77" s="299">
        <v>0</v>
      </c>
      <c r="U77" s="299">
        <v>0</v>
      </c>
      <c r="V77" s="299">
        <v>0</v>
      </c>
      <c r="W77" s="299">
        <v>0</v>
      </c>
      <c r="X77" s="299">
        <v>0</v>
      </c>
      <c r="Y77" s="299">
        <v>0</v>
      </c>
      <c r="Z77" s="299">
        <v>0</v>
      </c>
      <c r="AA77" s="299">
        <v>0</v>
      </c>
      <c r="AB77" s="299">
        <v>0</v>
      </c>
      <c r="AC77" s="299">
        <v>0</v>
      </c>
      <c r="AD77" s="299">
        <v>0</v>
      </c>
      <c r="AE77" s="299">
        <v>0</v>
      </c>
      <c r="AF77" s="299">
        <v>0</v>
      </c>
      <c r="AG77" s="299">
        <v>0</v>
      </c>
      <c r="AH77" s="299">
        <v>0</v>
      </c>
      <c r="AI77" s="299">
        <v>0</v>
      </c>
      <c r="AJ77" s="299">
        <v>0</v>
      </c>
      <c r="AK77" s="299">
        <v>0</v>
      </c>
      <c r="AL77" s="299">
        <v>0</v>
      </c>
      <c r="AM77" s="299">
        <v>0</v>
      </c>
      <c r="AN77" s="299">
        <v>0</v>
      </c>
      <c r="AO77" s="299">
        <v>0</v>
      </c>
      <c r="AP77" s="299">
        <v>0</v>
      </c>
      <c r="AQ77" s="299">
        <v>0</v>
      </c>
      <c r="AR77" s="299">
        <v>0</v>
      </c>
      <c r="AS77" s="299">
        <v>0</v>
      </c>
      <c r="AT77" s="299">
        <v>0</v>
      </c>
      <c r="AU77" s="299">
        <v>0</v>
      </c>
      <c r="AV77" s="299">
        <v>0</v>
      </c>
      <c r="AW77" s="299"/>
      <c r="AX77" s="304" t="s">
        <v>221</v>
      </c>
      <c r="AY77" s="304" t="s">
        <v>221</v>
      </c>
      <c r="AZ77" s="299"/>
      <c r="BA77" s="299">
        <v>0</v>
      </c>
      <c r="BB77" s="299">
        <v>0</v>
      </c>
      <c r="BC77" s="299">
        <v>0</v>
      </c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>
        <v>0</v>
      </c>
      <c r="BL77" s="299">
        <v>0</v>
      </c>
      <c r="BM77" s="299">
        <v>0</v>
      </c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>
        <v>0</v>
      </c>
      <c r="BT77" s="299">
        <v>0</v>
      </c>
      <c r="BU77" s="299">
        <v>0</v>
      </c>
      <c r="BV77" s="299">
        <v>0</v>
      </c>
      <c r="BW77" s="299">
        <v>0</v>
      </c>
      <c r="BX77" s="299">
        <v>0</v>
      </c>
      <c r="BY77" s="299">
        <v>0</v>
      </c>
      <c r="BZ77" s="299">
        <v>0</v>
      </c>
      <c r="CA77" s="299">
        <v>0</v>
      </c>
      <c r="CB77" s="299">
        <v>0</v>
      </c>
      <c r="CC77" s="304" t="s">
        <v>221</v>
      </c>
      <c r="CD77" s="304" t="s">
        <v>221</v>
      </c>
      <c r="CE77" s="294">
        <f>SUM(C77:CD77)</f>
        <v>625194.54999999993</v>
      </c>
      <c r="CF77" s="294">
        <f>AY59-CE77</f>
        <v>0</v>
      </c>
    </row>
    <row r="78" spans="1:84" ht="12.65" customHeight="1" x14ac:dyDescent="0.35">
      <c r="A78" s="301" t="s">
        <v>250</v>
      </c>
      <c r="B78" s="294"/>
      <c r="C78" s="299">
        <v>10831.264170500228</v>
      </c>
      <c r="D78" s="299">
        <v>0</v>
      </c>
      <c r="E78" s="299">
        <v>37759.336963445334</v>
      </c>
      <c r="F78" s="299">
        <v>0</v>
      </c>
      <c r="G78" s="299">
        <v>0</v>
      </c>
      <c r="H78" s="299">
        <v>1716.2685246257342</v>
      </c>
      <c r="I78" s="299">
        <v>0</v>
      </c>
      <c r="J78" s="299">
        <v>565.76800521836481</v>
      </c>
      <c r="K78" s="299">
        <v>0</v>
      </c>
      <c r="L78" s="299">
        <v>0</v>
      </c>
      <c r="M78" s="299">
        <v>0</v>
      </c>
      <c r="N78" s="299">
        <v>0</v>
      </c>
      <c r="O78" s="299">
        <v>4481.6583562249625</v>
      </c>
      <c r="P78" s="299">
        <v>17700.634219125801</v>
      </c>
      <c r="Q78" s="299">
        <v>5114.0364154506824</v>
      </c>
      <c r="R78" s="299">
        <v>572.08822996360789</v>
      </c>
      <c r="S78" s="299">
        <v>2974.7015131913786</v>
      </c>
      <c r="T78" s="299">
        <v>185.53691207594235</v>
      </c>
      <c r="U78" s="299">
        <v>2609.7579275124781</v>
      </c>
      <c r="V78" s="299">
        <v>678.6702825293479</v>
      </c>
      <c r="W78" s="299">
        <v>0</v>
      </c>
      <c r="X78" s="299">
        <v>0</v>
      </c>
      <c r="Y78" s="299">
        <v>9596.4181275866977</v>
      </c>
      <c r="Z78" s="299">
        <v>18296.297474619416</v>
      </c>
      <c r="AA78" s="299">
        <v>535.11326704241731</v>
      </c>
      <c r="AB78" s="299">
        <v>2863.7657538202852</v>
      </c>
      <c r="AC78" s="299">
        <v>540.87577508854554</v>
      </c>
      <c r="AD78" s="299">
        <v>462.139578408548</v>
      </c>
      <c r="AE78" s="299">
        <v>1958.610857864275</v>
      </c>
      <c r="AF78" s="299">
        <v>0</v>
      </c>
      <c r="AG78" s="299">
        <v>4130.6099421684448</v>
      </c>
      <c r="AH78" s="299">
        <v>0</v>
      </c>
      <c r="AI78" s="299">
        <v>0</v>
      </c>
      <c r="AJ78" s="299">
        <v>2211.2366429223152</v>
      </c>
      <c r="AK78" s="299">
        <v>0</v>
      </c>
      <c r="AL78" s="299">
        <v>0</v>
      </c>
      <c r="AM78" s="299">
        <v>0</v>
      </c>
      <c r="AN78" s="299">
        <v>0</v>
      </c>
      <c r="AO78" s="299">
        <v>0</v>
      </c>
      <c r="AP78" s="299">
        <v>0</v>
      </c>
      <c r="AQ78" s="299">
        <v>0</v>
      </c>
      <c r="AR78" s="299">
        <v>0</v>
      </c>
      <c r="AS78" s="299">
        <v>0</v>
      </c>
      <c r="AT78" s="299">
        <v>2515.8974102743596</v>
      </c>
      <c r="AU78" s="299">
        <v>0</v>
      </c>
      <c r="AV78" s="299">
        <v>2519.011274201398</v>
      </c>
      <c r="AW78" s="299"/>
      <c r="AX78" s="304" t="s">
        <v>221</v>
      </c>
      <c r="AY78" s="304" t="s">
        <v>221</v>
      </c>
      <c r="AZ78" s="304" t="s">
        <v>221</v>
      </c>
      <c r="BA78" s="299">
        <v>267.42402846414973</v>
      </c>
      <c r="BB78" s="299">
        <v>30.912200780863298</v>
      </c>
      <c r="BC78" s="299">
        <v>34.615724260277865</v>
      </c>
      <c r="BD78" s="304" t="s">
        <v>221</v>
      </c>
      <c r="BE78" s="304" t="s">
        <v>221</v>
      </c>
      <c r="BF78" s="304" t="s">
        <v>221</v>
      </c>
      <c r="BG78" s="304" t="s">
        <v>221</v>
      </c>
      <c r="BH78" s="299"/>
      <c r="BI78" s="299"/>
      <c r="BJ78" s="304" t="s">
        <v>221</v>
      </c>
      <c r="BK78" s="299">
        <v>0</v>
      </c>
      <c r="BL78" s="299">
        <v>648.66588082173962</v>
      </c>
      <c r="BM78" s="299">
        <v>0</v>
      </c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>
        <v>535.2149234736047</v>
      </c>
      <c r="BT78" s="299">
        <v>0</v>
      </c>
      <c r="BU78" s="299">
        <v>0</v>
      </c>
      <c r="BV78" s="299">
        <v>0</v>
      </c>
      <c r="BW78" s="299">
        <v>8221.8156954883088</v>
      </c>
      <c r="BX78" s="299">
        <v>0</v>
      </c>
      <c r="BY78" s="299">
        <v>22.887751149952425</v>
      </c>
      <c r="BZ78" s="299">
        <v>0</v>
      </c>
      <c r="CA78" s="299">
        <v>2076.5450772021063</v>
      </c>
      <c r="CB78" s="299">
        <v>0</v>
      </c>
      <c r="CC78" s="304" t="s">
        <v>221</v>
      </c>
      <c r="CD78" s="304" t="s">
        <v>221</v>
      </c>
      <c r="CE78" s="294">
        <f t="shared" si="8"/>
        <v>142657.77890550156</v>
      </c>
      <c r="CF78" s="294"/>
    </row>
    <row r="79" spans="1:84" ht="12.65" customHeight="1" x14ac:dyDescent="0.35">
      <c r="A79" s="301" t="s">
        <v>251</v>
      </c>
      <c r="B79" s="294"/>
      <c r="C79" s="225">
        <v>1638252.1514078965</v>
      </c>
      <c r="D79" s="225">
        <v>0</v>
      </c>
      <c r="E79" s="299">
        <v>2178241.9533904395</v>
      </c>
      <c r="F79" s="299">
        <v>0</v>
      </c>
      <c r="G79" s="299">
        <v>0</v>
      </c>
      <c r="H79" s="299">
        <v>274611.89520166372</v>
      </c>
      <c r="I79" s="299">
        <v>0</v>
      </c>
      <c r="J79" s="299">
        <v>0</v>
      </c>
      <c r="K79" s="299">
        <v>0</v>
      </c>
      <c r="L79" s="299">
        <v>0</v>
      </c>
      <c r="M79" s="299">
        <v>0</v>
      </c>
      <c r="N79" s="299">
        <v>0</v>
      </c>
      <c r="O79" s="299">
        <v>0</v>
      </c>
      <c r="P79" s="299">
        <v>0</v>
      </c>
      <c r="Q79" s="299">
        <v>0</v>
      </c>
      <c r="R79" s="299">
        <v>0</v>
      </c>
      <c r="S79" s="299">
        <v>0</v>
      </c>
      <c r="T79" s="299">
        <v>0</v>
      </c>
      <c r="U79" s="299">
        <v>0</v>
      </c>
      <c r="V79" s="299">
        <v>0</v>
      </c>
      <c r="W79" s="299">
        <v>0</v>
      </c>
      <c r="X79" s="299">
        <v>0</v>
      </c>
      <c r="Y79" s="299">
        <v>0</v>
      </c>
      <c r="Z79" s="299">
        <v>0</v>
      </c>
      <c r="AA79" s="299">
        <v>0</v>
      </c>
      <c r="AB79" s="299">
        <v>0</v>
      </c>
      <c r="AC79" s="299">
        <v>0</v>
      </c>
      <c r="AD79" s="299">
        <v>0</v>
      </c>
      <c r="AE79" s="299">
        <v>0</v>
      </c>
      <c r="AF79" s="299">
        <v>0</v>
      </c>
      <c r="AG79" s="299">
        <v>0</v>
      </c>
      <c r="AH79" s="299">
        <v>0</v>
      </c>
      <c r="AI79" s="299">
        <v>0</v>
      </c>
      <c r="AJ79" s="299">
        <v>0</v>
      </c>
      <c r="AK79" s="299">
        <v>0</v>
      </c>
      <c r="AL79" s="299">
        <v>0</v>
      </c>
      <c r="AM79" s="299">
        <v>0</v>
      </c>
      <c r="AN79" s="299">
        <v>0</v>
      </c>
      <c r="AO79" s="299">
        <v>0</v>
      </c>
      <c r="AP79" s="299">
        <v>0</v>
      </c>
      <c r="AQ79" s="299">
        <v>0</v>
      </c>
      <c r="AR79" s="299">
        <v>0</v>
      </c>
      <c r="AS79" s="299">
        <v>0</v>
      </c>
      <c r="AT79" s="299">
        <v>0</v>
      </c>
      <c r="AU79" s="299">
        <v>0</v>
      </c>
      <c r="AV79" s="299">
        <v>0</v>
      </c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>
        <v>0</v>
      </c>
      <c r="BL79" s="299">
        <v>0</v>
      </c>
      <c r="BM79" s="299">
        <v>0</v>
      </c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>
        <v>0</v>
      </c>
      <c r="BT79" s="299">
        <v>0</v>
      </c>
      <c r="BU79" s="299">
        <v>0</v>
      </c>
      <c r="BV79" s="299">
        <v>0</v>
      </c>
      <c r="BW79" s="299">
        <v>0</v>
      </c>
      <c r="BX79" s="299">
        <v>0</v>
      </c>
      <c r="BY79" s="299">
        <v>0</v>
      </c>
      <c r="BZ79" s="299">
        <v>0</v>
      </c>
      <c r="CA79" s="299">
        <v>0</v>
      </c>
      <c r="CB79" s="299">
        <v>0</v>
      </c>
      <c r="CC79" s="304" t="s">
        <v>221</v>
      </c>
      <c r="CD79" s="304" t="s">
        <v>221</v>
      </c>
      <c r="CE79" s="294">
        <f t="shared" si="8"/>
        <v>4091106</v>
      </c>
      <c r="CF79" s="294">
        <f>BA59</f>
        <v>0</v>
      </c>
    </row>
    <row r="80" spans="1:84" ht="12.65" customHeight="1" x14ac:dyDescent="0.35">
      <c r="A80" s="301" t="s">
        <v>252</v>
      </c>
      <c r="B80" s="294"/>
      <c r="C80" s="187">
        <v>205.13000000000002</v>
      </c>
      <c r="D80" s="187">
        <v>0</v>
      </c>
      <c r="E80" s="187">
        <v>470.45999999999992</v>
      </c>
      <c r="F80" s="187">
        <v>0</v>
      </c>
      <c r="G80" s="187">
        <v>0</v>
      </c>
      <c r="H80" s="187">
        <v>27.47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82.95</v>
      </c>
      <c r="P80" s="187">
        <v>129.22999999999999</v>
      </c>
      <c r="Q80" s="187">
        <v>55.599999999999994</v>
      </c>
      <c r="R80" s="187">
        <v>0</v>
      </c>
      <c r="S80" s="187">
        <v>0.02</v>
      </c>
      <c r="T80" s="187">
        <v>7.5600000000000005</v>
      </c>
      <c r="U80" s="187">
        <v>0</v>
      </c>
      <c r="V80" s="187">
        <v>0.67</v>
      </c>
      <c r="W80" s="187">
        <v>0</v>
      </c>
      <c r="X80" s="187">
        <v>0.06</v>
      </c>
      <c r="Y80" s="187">
        <v>5.27</v>
      </c>
      <c r="Z80" s="187">
        <v>82.13</v>
      </c>
      <c r="AA80" s="187">
        <v>0</v>
      </c>
      <c r="AB80" s="187">
        <v>0</v>
      </c>
      <c r="AC80" s="187">
        <v>0</v>
      </c>
      <c r="AD80" s="187">
        <v>13.27</v>
      </c>
      <c r="AE80" s="187">
        <v>0</v>
      </c>
      <c r="AF80" s="187">
        <v>0</v>
      </c>
      <c r="AG80" s="187">
        <v>58.36</v>
      </c>
      <c r="AH80" s="187">
        <v>0</v>
      </c>
      <c r="AI80" s="187">
        <v>0</v>
      </c>
      <c r="AJ80" s="187">
        <v>34.11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1.94</v>
      </c>
      <c r="AU80" s="187">
        <v>0</v>
      </c>
      <c r="AV80" s="187">
        <v>11.33</v>
      </c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1185.5699999999997</v>
      </c>
      <c r="CF80" s="309"/>
    </row>
    <row r="81" spans="1:84" ht="21" customHeight="1" x14ac:dyDescent="0.35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1"/>
      <c r="C82" s="312" t="s">
        <v>1267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1" t="s">
        <v>256</v>
      </c>
      <c r="C83" s="314" t="s">
        <v>1268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1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1250</v>
      </c>
      <c r="B85" s="311"/>
      <c r="C85" s="230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1251</v>
      </c>
      <c r="B86" s="311" t="s">
        <v>256</v>
      </c>
      <c r="C86" s="230">
        <v>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1" t="s">
        <v>256</v>
      </c>
      <c r="C87" s="230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1" t="s">
        <v>256</v>
      </c>
      <c r="C88" s="230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1" t="s">
        <v>256</v>
      </c>
      <c r="C89" s="230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1" t="s">
        <v>256</v>
      </c>
      <c r="C90" s="230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1" t="s">
        <v>256</v>
      </c>
      <c r="C91" s="230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1" t="s">
        <v>256</v>
      </c>
      <c r="C92" s="226" t="s">
        <v>1276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1" t="s">
        <v>256</v>
      </c>
      <c r="C93" s="226" t="s">
        <v>1277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5" t="s">
        <v>266</v>
      </c>
      <c r="B96" s="315"/>
      <c r="C96" s="315"/>
      <c r="D96" s="315"/>
      <c r="E96" s="3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1" t="s">
        <v>256</v>
      </c>
      <c r="C99" s="189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5" t="s">
        <v>269</v>
      </c>
      <c r="B100" s="315"/>
      <c r="C100" s="315"/>
      <c r="D100" s="315"/>
      <c r="E100" s="3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1" t="s">
        <v>256</v>
      </c>
      <c r="C102" s="222">
        <v>1</v>
      </c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5" t="s">
        <v>271</v>
      </c>
      <c r="B103" s="315"/>
      <c r="C103" s="315"/>
      <c r="D103" s="315"/>
      <c r="E103" s="3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4"/>
      <c r="B107" s="311"/>
      <c r="C107" s="316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7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1"/>
      <c r="C109" s="316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1" t="s">
        <v>256</v>
      </c>
      <c r="C111" s="189">
        <v>27026</v>
      </c>
      <c r="D111" s="174">
        <v>154133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1" t="s">
        <v>256</v>
      </c>
      <c r="C112" s="189">
        <v>0</v>
      </c>
      <c r="D112" s="174">
        <v>0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1" t="s">
        <v>256</v>
      </c>
      <c r="C113" s="189">
        <v>0</v>
      </c>
      <c r="D113" s="174">
        <v>0</v>
      </c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1" t="s">
        <v>256</v>
      </c>
      <c r="C114" s="189">
        <v>7985</v>
      </c>
      <c r="D114" s="174">
        <v>12098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1" t="s">
        <v>256</v>
      </c>
      <c r="C116" s="189">
        <v>54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1" t="s">
        <v>256</v>
      </c>
      <c r="C117" s="189">
        <v>50</v>
      </c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1238</v>
      </c>
      <c r="B118" s="311" t="s">
        <v>256</v>
      </c>
      <c r="C118" s="189">
        <v>351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1" t="s">
        <v>256</v>
      </c>
      <c r="C119" s="189">
        <v>19</v>
      </c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1" t="s">
        <v>256</v>
      </c>
      <c r="C120" s="189">
        <v>126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1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1" t="s">
        <v>256</v>
      </c>
      <c r="C122" s="189">
        <v>22</v>
      </c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1" t="s">
        <v>256</v>
      </c>
      <c r="C123" s="189"/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1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1" t="s">
        <v>256</v>
      </c>
      <c r="C125" s="189">
        <v>28</v>
      </c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1" t="s">
        <v>256</v>
      </c>
      <c r="C126" s="189">
        <v>9</v>
      </c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659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1" t="s">
        <v>256</v>
      </c>
      <c r="C128" s="189">
        <v>830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1" t="s">
        <v>256</v>
      </c>
      <c r="C129" s="189">
        <v>92</v>
      </c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1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0" t="s">
        <v>1239</v>
      </c>
      <c r="B136" s="317"/>
      <c r="C136" s="317"/>
      <c r="D136" s="317"/>
      <c r="E136" s="3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8" t="s">
        <v>295</v>
      </c>
      <c r="B137" s="319" t="s">
        <v>296</v>
      </c>
      <c r="C137" s="320" t="s">
        <v>297</v>
      </c>
      <c r="D137" s="319" t="s">
        <v>132</v>
      </c>
      <c r="E137" s="319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8490</v>
      </c>
      <c r="C138" s="189">
        <v>5532</v>
      </c>
      <c r="D138" s="174">
        <v>13004</v>
      </c>
      <c r="E138" s="294">
        <f>SUM(B138:D138)</f>
        <v>27026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56081</v>
      </c>
      <c r="C139" s="189">
        <v>40300.57</v>
      </c>
      <c r="D139" s="174">
        <v>57751.430000000008</v>
      </c>
      <c r="E139" s="294">
        <f>SUM(B139:D139)</f>
        <v>154133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>
        <v>142524.76738584388</v>
      </c>
      <c r="C140" s="174">
        <v>46584.541603563252</v>
      </c>
      <c r="D140" s="174">
        <v>194162.82101059292</v>
      </c>
      <c r="E140" s="294">
        <f>SUM(B140:D140)</f>
        <v>383272.13000000006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v>808593795.45000017</v>
      </c>
      <c r="C141" s="189">
        <v>420099431.18999994</v>
      </c>
      <c r="D141" s="174">
        <v>883759996.52000022</v>
      </c>
      <c r="E141" s="294">
        <f>SUM(B141:D141)</f>
        <v>2112453223.1600003</v>
      </c>
      <c r="F141" s="3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v>737724574.1400001</v>
      </c>
      <c r="C142" s="189">
        <v>234174816.92000002</v>
      </c>
      <c r="D142" s="174">
        <v>986808957.54999983</v>
      </c>
      <c r="E142" s="294">
        <f>SUM(B142:D142)</f>
        <v>1958708348.6100001</v>
      </c>
      <c r="F142" s="3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8" t="s">
        <v>299</v>
      </c>
      <c r="B143" s="319" t="s">
        <v>296</v>
      </c>
      <c r="C143" s="320" t="s">
        <v>297</v>
      </c>
      <c r="D143" s="319" t="s">
        <v>132</v>
      </c>
      <c r="E143" s="319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/>
      <c r="C144" s="189"/>
      <c r="D144" s="174"/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/>
      <c r="C145" s="189"/>
      <c r="D145" s="174"/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/>
      <c r="C147" s="189"/>
      <c r="D147" s="174"/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/>
      <c r="C148" s="189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8" t="s">
        <v>300</v>
      </c>
      <c r="B149" s="319" t="s">
        <v>296</v>
      </c>
      <c r="C149" s="320" t="s">
        <v>297</v>
      </c>
      <c r="D149" s="319" t="s">
        <v>132</v>
      </c>
      <c r="E149" s="319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2"/>
      <c r="D155" s="323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8" t="s">
        <v>301</v>
      </c>
      <c r="B156" s="319" t="s">
        <v>302</v>
      </c>
      <c r="C156" s="320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/>
      <c r="C157" s="174"/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3"/>
      <c r="C158" s="322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2"/>
      <c r="D159" s="323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2"/>
      <c r="D160" s="323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2"/>
      <c r="D161" s="323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0"/>
      <c r="B162" s="300"/>
      <c r="C162" s="322"/>
      <c r="D162" s="323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7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5" t="s">
        <v>306</v>
      </c>
      <c r="B164" s="315"/>
      <c r="C164" s="315"/>
      <c r="D164" s="315"/>
      <c r="E164" s="3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1" t="s">
        <v>256</v>
      </c>
      <c r="C165" s="189">
        <v>26452742.529999997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1" t="s">
        <v>256</v>
      </c>
      <c r="C166" s="189">
        <v>0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1" t="s">
        <v>256</v>
      </c>
      <c r="C167" s="189">
        <v>-70618.75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1" t="s">
        <v>256</v>
      </c>
      <c r="C168" s="189">
        <v>0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1" t="s">
        <v>256</v>
      </c>
      <c r="C169" s="189">
        <v>0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1" t="s">
        <v>256</v>
      </c>
      <c r="C170" s="189">
        <v>27762126.229999997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1" t="s">
        <v>256</v>
      </c>
      <c r="C171" s="189">
        <v>2650025.3199999998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1" t="s">
        <v>256</v>
      </c>
      <c r="C172" s="189">
        <v>0</v>
      </c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56794275.329999991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5" t="s">
        <v>314</v>
      </c>
      <c r="B174" s="315"/>
      <c r="C174" s="315"/>
      <c r="D174" s="315"/>
      <c r="E174" s="3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1" t="s">
        <v>256</v>
      </c>
      <c r="C175" s="189">
        <v>35805555.099999994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1" t="s">
        <v>256</v>
      </c>
      <c r="C176" s="189">
        <v>4159446.0099999988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39965001.109999992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5" t="s">
        <v>317</v>
      </c>
      <c r="B178" s="315"/>
      <c r="C178" s="315"/>
      <c r="D178" s="315"/>
      <c r="E178" s="3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1" t="s">
        <v>256</v>
      </c>
      <c r="C179" s="189">
        <v>0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1" t="s">
        <v>256</v>
      </c>
      <c r="C180" s="189">
        <v>0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0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5" t="s">
        <v>320</v>
      </c>
      <c r="B182" s="315"/>
      <c r="C182" s="315"/>
      <c r="D182" s="315"/>
      <c r="E182" s="3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1" t="s">
        <v>256</v>
      </c>
      <c r="C183" s="189">
        <v>1075518.26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1" t="s">
        <v>256</v>
      </c>
      <c r="C184" s="189">
        <v>34921775.149999999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1" t="s">
        <v>256</v>
      </c>
      <c r="C185" s="189">
        <v>0</v>
      </c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35997293.409999996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5" t="s">
        <v>323</v>
      </c>
      <c r="B187" s="315"/>
      <c r="C187" s="315"/>
      <c r="D187" s="315"/>
      <c r="E187" s="3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1" t="s">
        <v>256</v>
      </c>
      <c r="C188" s="189">
        <v>-3642490.02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1" t="s">
        <v>256</v>
      </c>
      <c r="C189" s="189">
        <v>19866502.719999995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16224012.699999996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7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>
        <v>130990502.32000001</v>
      </c>
      <c r="C195" s="189">
        <v>0</v>
      </c>
      <c r="D195" s="174">
        <v>0</v>
      </c>
      <c r="E195" s="294">
        <f t="shared" ref="E195:E203" si="10">SUM(B195:C195)-D195</f>
        <v>130990502.32000001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>
        <v>1030582.3900000025</v>
      </c>
      <c r="C196" s="189">
        <v>74733.279999999999</v>
      </c>
      <c r="D196" s="174">
        <v>0</v>
      </c>
      <c r="E196" s="294">
        <f t="shared" si="10"/>
        <v>1105315.6700000025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258863792.92000002</v>
      </c>
      <c r="C197" s="189">
        <v>13689453.16</v>
      </c>
      <c r="D197" s="174">
        <v>1203103.96</v>
      </c>
      <c r="E197" s="294">
        <f t="shared" si="10"/>
        <v>271350142.12000006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>
        <v>0</v>
      </c>
      <c r="C198" s="189">
        <v>0</v>
      </c>
      <c r="D198" s="174">
        <v>0</v>
      </c>
      <c r="E198" s="294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>
        <v>12862875.649999999</v>
      </c>
      <c r="C199" s="189">
        <v>11504427.470000001</v>
      </c>
      <c r="D199" s="174">
        <v>-0.02</v>
      </c>
      <c r="E199" s="294">
        <f t="shared" si="10"/>
        <v>24367303.139999997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>
        <v>207764212.07000002</v>
      </c>
      <c r="C200" s="189">
        <v>14416895.410000006</v>
      </c>
      <c r="D200" s="174">
        <v>11932.7</v>
      </c>
      <c r="E200" s="294">
        <f t="shared" si="10"/>
        <v>222169174.78000003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>
        <v>0</v>
      </c>
      <c r="C201" s="189">
        <v>0</v>
      </c>
      <c r="D201" s="174">
        <v>0</v>
      </c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>
        <v>20131628.699999999</v>
      </c>
      <c r="C202" s="189">
        <v>0</v>
      </c>
      <c r="D202" s="174">
        <v>0</v>
      </c>
      <c r="E202" s="294">
        <f t="shared" si="10"/>
        <v>20131628.699999999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>
        <v>153417477.91999996</v>
      </c>
      <c r="C203" s="189">
        <v>-7448653.4700000584</v>
      </c>
      <c r="D203" s="174">
        <v>-5438572.4799999995</v>
      </c>
      <c r="E203" s="294">
        <f t="shared" si="10"/>
        <v>151407396.92999989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785061071.97000003</v>
      </c>
      <c r="C204" s="302">
        <f>SUM(C195:C203)</f>
        <v>32236855.849999949</v>
      </c>
      <c r="D204" s="294">
        <f>SUM(D195:D203)</f>
        <v>-4223535.84</v>
      </c>
      <c r="E204" s="294">
        <f>SUM(E195:E203)</f>
        <v>821521463.66000009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7" t="s">
        <v>341</v>
      </c>
      <c r="B206" s="317"/>
      <c r="C206" s="317"/>
      <c r="D206" s="317"/>
      <c r="E206" s="3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3"/>
      <c r="C208" s="322"/>
      <c r="D208" s="323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>
        <v>14348664.960000001</v>
      </c>
      <c r="C209" s="189">
        <v>888459.05999999994</v>
      </c>
      <c r="D209" s="174">
        <v>0</v>
      </c>
      <c r="E209" s="294">
        <f t="shared" ref="E209:E216" si="11">SUM(B209:C209)-D209</f>
        <v>15237124.020000001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v>92170701.129999995</v>
      </c>
      <c r="C210" s="189">
        <v>14640282.370000035</v>
      </c>
      <c r="D210" s="174">
        <v>-199.68</v>
      </c>
      <c r="E210" s="294">
        <f t="shared" si="11"/>
        <v>106811183.18000004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>
        <v>0</v>
      </c>
      <c r="C211" s="189">
        <v>0</v>
      </c>
      <c r="D211" s="174">
        <v>0</v>
      </c>
      <c r="E211" s="294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>
        <v>5148121.2199999988</v>
      </c>
      <c r="C212" s="189">
        <v>1525962.7300000046</v>
      </c>
      <c r="D212" s="174">
        <v>0</v>
      </c>
      <c r="E212" s="294">
        <f t="shared" si="11"/>
        <v>6674083.950000003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>
        <v>157042546.29999894</v>
      </c>
      <c r="C213" s="189">
        <v>22495674.270000562</v>
      </c>
      <c r="D213" s="174">
        <v>-2676</v>
      </c>
      <c r="E213" s="294">
        <f t="shared" si="11"/>
        <v>179540896.56999952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>
        <v>0</v>
      </c>
      <c r="C214" s="189">
        <v>0</v>
      </c>
      <c r="D214" s="174">
        <v>0</v>
      </c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>
        <v>0</v>
      </c>
      <c r="C215" s="189">
        <v>0</v>
      </c>
      <c r="D215" s="174">
        <v>0</v>
      </c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>
        <v>0</v>
      </c>
      <c r="C216" s="189">
        <v>0</v>
      </c>
      <c r="D216" s="174">
        <v>0</v>
      </c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268710033.60999894</v>
      </c>
      <c r="C217" s="302">
        <f>SUM(C208:C216)</f>
        <v>39550378.430000603</v>
      </c>
      <c r="D217" s="294">
        <f>SUM(D208:D216)</f>
        <v>-2875.68</v>
      </c>
      <c r="E217" s="294">
        <f>SUM(E208:E216)</f>
        <v>308263287.71999955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0"/>
      <c r="B220" s="340" t="s">
        <v>1254</v>
      </c>
      <c r="C220" s="340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4" t="s">
        <v>1254</v>
      </c>
      <c r="B221" s="310"/>
      <c r="C221" s="189">
        <v>13828799.459999997</v>
      </c>
      <c r="D221" s="311">
        <f>C221</f>
        <v>13828799.459999997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5" t="s">
        <v>343</v>
      </c>
      <c r="B222" s="315"/>
      <c r="C222" s="315"/>
      <c r="D222" s="315"/>
      <c r="E222" s="3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1" t="s">
        <v>256</v>
      </c>
      <c r="C223" s="189">
        <v>1252671045.02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1" t="s">
        <v>256</v>
      </c>
      <c r="C224" s="189">
        <v>524200466.64999986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1" t="s">
        <v>256</v>
      </c>
      <c r="C225" s="189">
        <v>11085467.970000001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1" t="s">
        <v>256</v>
      </c>
      <c r="C226" s="189">
        <v>65785776.860000007</v>
      </c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1" t="s">
        <v>256</v>
      </c>
      <c r="C227" s="189">
        <v>972360854.35000014</v>
      </c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1" t="s">
        <v>256</v>
      </c>
      <c r="C228" s="189">
        <v>17220688.890000004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2843324299.7399998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5" t="s">
        <v>351</v>
      </c>
      <c r="B230" s="315"/>
      <c r="C230" s="315"/>
      <c r="D230" s="315"/>
      <c r="E230" s="3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1" t="s">
        <v>256</v>
      </c>
      <c r="C231" s="189">
        <v>1092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1" t="s">
        <v>256</v>
      </c>
      <c r="C233" s="189">
        <v>18013615.290000003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1" t="s">
        <v>256</v>
      </c>
      <c r="C234" s="189">
        <v>19420177.689999998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37433792.980000004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5" t="s">
        <v>356</v>
      </c>
      <c r="B237" s="315"/>
      <c r="C237" s="315"/>
      <c r="D237" s="315"/>
      <c r="E237" s="3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1" t="s">
        <v>256</v>
      </c>
      <c r="C238" s="189"/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1" t="s">
        <v>256</v>
      </c>
      <c r="C239" s="189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0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2894586892.1799998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5" t="s">
        <v>361</v>
      </c>
      <c r="B249" s="315"/>
      <c r="C249" s="315"/>
      <c r="D249" s="315"/>
      <c r="E249" s="3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4" t="s">
        <v>362</v>
      </c>
      <c r="B250" s="311" t="s">
        <v>256</v>
      </c>
      <c r="C250" s="189">
        <v>-58726.259999999995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4" t="s">
        <v>363</v>
      </c>
      <c r="B251" s="311" t="s">
        <v>256</v>
      </c>
      <c r="C251" s="189">
        <v>0</v>
      </c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4" t="s">
        <v>364</v>
      </c>
      <c r="B252" s="311" t="s">
        <v>256</v>
      </c>
      <c r="C252" s="189">
        <v>642330460.96000004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4" t="s">
        <v>365</v>
      </c>
      <c r="B253" s="311" t="s">
        <v>256</v>
      </c>
      <c r="C253" s="189">
        <v>472654822.19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4" t="s">
        <v>1240</v>
      </c>
      <c r="B254" s="311" t="s">
        <v>256</v>
      </c>
      <c r="C254" s="189">
        <v>0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4" t="s">
        <v>366</v>
      </c>
      <c r="B255" s="311" t="s">
        <v>256</v>
      </c>
      <c r="C255" s="189">
        <v>12490452.98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4" t="s">
        <v>367</v>
      </c>
      <c r="B256" s="311" t="s">
        <v>256</v>
      </c>
      <c r="C256" s="189">
        <v>0</v>
      </c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4" t="s">
        <v>368</v>
      </c>
      <c r="B257" s="311" t="s">
        <v>256</v>
      </c>
      <c r="C257" s="189">
        <v>21155930.500000004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4" t="s">
        <v>369</v>
      </c>
      <c r="B258" s="311" t="s">
        <v>256</v>
      </c>
      <c r="C258" s="189">
        <v>1622479.81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4" t="s">
        <v>370</v>
      </c>
      <c r="B259" s="311" t="s">
        <v>256</v>
      </c>
      <c r="C259" s="189">
        <v>0</v>
      </c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4" t="s">
        <v>371</v>
      </c>
      <c r="B260" s="294"/>
      <c r="C260" s="302"/>
      <c r="D260" s="294">
        <f>SUM(C250:C252)-C253+SUM(C254:C259)</f>
        <v>204885775.80000007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5" t="s">
        <v>372</v>
      </c>
      <c r="B261" s="315"/>
      <c r="C261" s="315"/>
      <c r="D261" s="315"/>
      <c r="E261" s="3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4" t="s">
        <v>362</v>
      </c>
      <c r="B262" s="311" t="s">
        <v>256</v>
      </c>
      <c r="C262" s="189"/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4" t="s">
        <v>363</v>
      </c>
      <c r="B263" s="311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4" t="s">
        <v>374</v>
      </c>
      <c r="B265" s="294"/>
      <c r="C265" s="302"/>
      <c r="D265" s="294">
        <f>SUM(C262:C264)</f>
        <v>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5" t="s">
        <v>375</v>
      </c>
      <c r="B266" s="315"/>
      <c r="C266" s="315"/>
      <c r="D266" s="315"/>
      <c r="E266" s="3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4" t="s">
        <v>332</v>
      </c>
      <c r="B267" s="311" t="s">
        <v>256</v>
      </c>
      <c r="C267" s="189">
        <v>130990502.32000001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4" t="s">
        <v>333</v>
      </c>
      <c r="B268" s="311" t="s">
        <v>256</v>
      </c>
      <c r="C268" s="189">
        <v>1105315.6700000002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4" t="s">
        <v>334</v>
      </c>
      <c r="B269" s="311" t="s">
        <v>256</v>
      </c>
      <c r="C269" s="189">
        <v>271350142.12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4" t="s">
        <v>376</v>
      </c>
      <c r="B270" s="311" t="s">
        <v>256</v>
      </c>
      <c r="C270" s="189">
        <v>0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4" t="s">
        <v>377</v>
      </c>
      <c r="B271" s="311" t="s">
        <v>256</v>
      </c>
      <c r="C271" s="189">
        <v>24367303.140000001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4" t="s">
        <v>378</v>
      </c>
      <c r="B272" s="311" t="s">
        <v>256</v>
      </c>
      <c r="C272" s="189">
        <v>222169174.78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4" t="s">
        <v>339</v>
      </c>
      <c r="B273" s="311" t="s">
        <v>256</v>
      </c>
      <c r="C273" s="189">
        <v>20131628.699999999</v>
      </c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4" t="s">
        <v>340</v>
      </c>
      <c r="B274" s="311" t="s">
        <v>256</v>
      </c>
      <c r="C274" s="189">
        <v>151407396.92999998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4" t="s">
        <v>379</v>
      </c>
      <c r="B275" s="294"/>
      <c r="C275" s="302"/>
      <c r="D275" s="294">
        <f>SUM(C267:C274)</f>
        <v>821521463.65999997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1" t="s">
        <v>256</v>
      </c>
      <c r="C276" s="189">
        <v>308263287.71999997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513258175.94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5" t="s">
        <v>382</v>
      </c>
      <c r="B278" s="315"/>
      <c r="C278" s="315"/>
      <c r="D278" s="315"/>
      <c r="E278" s="3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1" t="s">
        <v>256</v>
      </c>
      <c r="C279" s="189">
        <v>0</v>
      </c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1" t="s">
        <v>256</v>
      </c>
      <c r="C280" s="189">
        <v>0</v>
      </c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1" t="s">
        <v>256</v>
      </c>
      <c r="C281" s="189">
        <v>0</v>
      </c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1" t="s">
        <v>256</v>
      </c>
      <c r="C282" s="189">
        <v>97933281.540000007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97933281.540000007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5" t="s">
        <v>387</v>
      </c>
      <c r="B285" s="315"/>
      <c r="C285" s="315"/>
      <c r="D285" s="315"/>
      <c r="E285" s="3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1" t="s">
        <v>256</v>
      </c>
      <c r="C286" s="189">
        <v>4290540</v>
      </c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1" t="s">
        <v>256</v>
      </c>
      <c r="C287" s="189">
        <v>0</v>
      </c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1" t="s">
        <v>256</v>
      </c>
      <c r="C288" s="189">
        <v>0</v>
      </c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1" t="s">
        <v>256</v>
      </c>
      <c r="C289" s="189">
        <v>0</v>
      </c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4290540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820367773.27999997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5" t="s">
        <v>395</v>
      </c>
      <c r="B303" s="315"/>
      <c r="C303" s="315"/>
      <c r="D303" s="315"/>
      <c r="E303" s="3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1" t="s">
        <v>256</v>
      </c>
      <c r="C304" s="189">
        <v>0</v>
      </c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1" t="s">
        <v>256</v>
      </c>
      <c r="C305" s="189">
        <v>27213551.719999995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1" t="s">
        <v>256</v>
      </c>
      <c r="C306" s="189">
        <v>38577994.190000005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1" t="s">
        <v>256</v>
      </c>
      <c r="C307" s="189">
        <v>0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1" t="s">
        <v>256</v>
      </c>
      <c r="C308" s="189">
        <v>0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1241</v>
      </c>
      <c r="B309" s="311" t="s">
        <v>256</v>
      </c>
      <c r="C309" s="189">
        <v>0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1" t="s">
        <v>256</v>
      </c>
      <c r="C310" s="189">
        <v>0</v>
      </c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1" t="s">
        <v>256</v>
      </c>
      <c r="C311" s="189">
        <v>0</v>
      </c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1" t="s">
        <v>256</v>
      </c>
      <c r="C312" s="189">
        <v>36089804.720000006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1" t="s">
        <v>256</v>
      </c>
      <c r="C313" s="189">
        <v>0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101881350.63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5" t="s">
        <v>406</v>
      </c>
      <c r="B315" s="315"/>
      <c r="C315" s="315"/>
      <c r="D315" s="315"/>
      <c r="E315" s="3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1" t="s">
        <v>256</v>
      </c>
      <c r="C316" s="189">
        <v>0</v>
      </c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1" t="s">
        <v>256</v>
      </c>
      <c r="C317" s="189">
        <v>0</v>
      </c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1" t="s">
        <v>256</v>
      </c>
      <c r="C318" s="189">
        <v>777702.79</v>
      </c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777702.79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5" t="s">
        <v>411</v>
      </c>
      <c r="B320" s="315"/>
      <c r="C320" s="315"/>
      <c r="D320" s="315"/>
      <c r="E320" s="3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1" t="s">
        <v>256</v>
      </c>
      <c r="C321" s="189">
        <v>0</v>
      </c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1" t="s">
        <v>256</v>
      </c>
      <c r="C322" s="189">
        <v>0</v>
      </c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1" t="s">
        <v>256</v>
      </c>
      <c r="C323" s="189">
        <v>0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1" t="s">
        <v>256</v>
      </c>
      <c r="C324" s="189">
        <v>-310475.49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1" t="s">
        <v>256</v>
      </c>
      <c r="C325" s="189">
        <v>12295820.000000004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1" t="s">
        <v>256</v>
      </c>
      <c r="C326" s="189">
        <v>509126654.5</v>
      </c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4" t="s">
        <v>418</v>
      </c>
      <c r="B327" s="311" t="s">
        <v>256</v>
      </c>
      <c r="C327" s="189">
        <v>53682148.710000008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4" t="s">
        <v>203</v>
      </c>
      <c r="B328" s="294"/>
      <c r="C328" s="302"/>
      <c r="D328" s="294">
        <f>SUM(C321:C327)</f>
        <v>574794147.72000003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0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574794147.72000003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1" t="s">
        <v>256</v>
      </c>
      <c r="C332" s="222">
        <v>142914572.13999996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1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1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1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1252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820367773.27999997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820367773.27999997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5" t="s">
        <v>427</v>
      </c>
      <c r="B358" s="315"/>
      <c r="C358" s="315"/>
      <c r="D358" s="315"/>
      <c r="E358" s="3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1" t="s">
        <v>256</v>
      </c>
      <c r="C359" s="189">
        <v>2112453223.1599994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1" t="s">
        <v>256</v>
      </c>
      <c r="C360" s="189">
        <v>1958708348.6099999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4071161571.7699995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5" t="s">
        <v>431</v>
      </c>
      <c r="B362" s="315"/>
      <c r="C362" s="315"/>
      <c r="D362" s="315"/>
      <c r="E362" s="3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1254</v>
      </c>
      <c r="B363" s="315"/>
      <c r="C363" s="189">
        <v>13828799.459999997</v>
      </c>
      <c r="D363" s="294"/>
      <c r="E363" s="3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1" t="s">
        <v>256</v>
      </c>
      <c r="C364" s="189">
        <v>2843324299.7399988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1" t="s">
        <v>256</v>
      </c>
      <c r="C365" s="189">
        <v>37433792.980000012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1" t="s">
        <v>256</v>
      </c>
      <c r="C366" s="189">
        <v>0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2894586892.1799989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1176574679.5900006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5" t="s">
        <v>436</v>
      </c>
      <c r="B369" s="315"/>
      <c r="C369" s="315"/>
      <c r="D369" s="315"/>
      <c r="E369" s="3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1" t="s">
        <v>256</v>
      </c>
      <c r="C370" s="189">
        <v>179810246.98000002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1" t="s">
        <v>256</v>
      </c>
      <c r="C371" s="189">
        <v>0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179810246.98000002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1356384926.5700006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5" t="s">
        <v>441</v>
      </c>
      <c r="B377" s="315"/>
      <c r="C377" s="315"/>
      <c r="D377" s="315"/>
      <c r="E377" s="3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1" t="s">
        <v>256</v>
      </c>
      <c r="C378" s="189">
        <v>411170782.74000031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1" t="s">
        <v>256</v>
      </c>
      <c r="C379" s="189">
        <v>56794275.329999998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1" t="s">
        <v>256</v>
      </c>
      <c r="C380" s="189">
        <v>20725313.600000005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1" t="s">
        <v>256</v>
      </c>
      <c r="C381" s="189">
        <v>254063075.2399998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1" t="s">
        <v>256</v>
      </c>
      <c r="C382" s="189">
        <v>10765832.539999999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1" t="s">
        <v>256</v>
      </c>
      <c r="C383" s="189">
        <v>104417997.2100001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1" t="s">
        <v>256</v>
      </c>
      <c r="C384" s="189">
        <v>31637768.079999987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1" t="s">
        <v>256</v>
      </c>
      <c r="C385" s="189">
        <v>39965001.109999992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1" t="s">
        <v>256</v>
      </c>
      <c r="C386" s="189">
        <v>0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1" t="s">
        <v>256</v>
      </c>
      <c r="C387" s="189">
        <v>35997293.409999996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1" t="s">
        <v>256</v>
      </c>
      <c r="C388" s="189">
        <v>16224012.699999999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1" t="s">
        <v>256</v>
      </c>
      <c r="C389" s="189">
        <v>402312624.49922818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1384073976.4592283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-27689049.889227629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1" t="s">
        <v>256</v>
      </c>
      <c r="C392" s="189">
        <v>0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-27689049.889227629</v>
      </c>
      <c r="E393" s="294"/>
      <c r="F393" s="3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4" t="s">
        <v>458</v>
      </c>
      <c r="B396" s="294"/>
      <c r="C396" s="302"/>
      <c r="D396" s="294">
        <f>D393+C394-C395</f>
        <v>-27689049.889227629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6" t="s">
        <v>459</v>
      </c>
      <c r="D411" s="2"/>
      <c r="E411" s="32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Swedish Health Services, DBA Swedish Medical Center   H-0     FYE 12/31/2020</v>
      </c>
      <c r="B412" s="2"/>
      <c r="C412" s="2"/>
      <c r="D412" s="2"/>
      <c r="E412" s="32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6" t="s">
        <v>461</v>
      </c>
      <c r="C413" s="326" t="s">
        <v>1242</v>
      </c>
      <c r="D413" s="326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27026</v>
      </c>
      <c r="C414" s="2">
        <f>E138</f>
        <v>27026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154133</v>
      </c>
      <c r="C415" s="2">
        <f>E139</f>
        <v>154133</v>
      </c>
      <c r="D415" s="2">
        <f>SUM(C59:H59)+N59</f>
        <v>154133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8"/>
      <c r="B422" s="328"/>
      <c r="C422" s="3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7985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12098</v>
      </c>
      <c r="C424" s="2"/>
      <c r="D424" s="2">
        <f>J59</f>
        <v>12098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8"/>
      <c r="B425" s="328"/>
      <c r="C425" s="328"/>
      <c r="D425" s="328"/>
      <c r="E425" s="2"/>
      <c r="F425" s="328"/>
      <c r="G425" s="3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6" t="s">
        <v>471</v>
      </c>
      <c r="C426" s="326" t="s">
        <v>462</v>
      </c>
      <c r="D426" s="326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411170782.74000031</v>
      </c>
      <c r="C427" s="2">
        <f t="shared" ref="C427:C434" si="13">CE61</f>
        <v>411170782.74000013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56794275.329999998</v>
      </c>
      <c r="C428" s="2">
        <f t="shared" si="13"/>
        <v>56794274</v>
      </c>
      <c r="D428" s="2">
        <f>D173</f>
        <v>56794275.329999991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20725313.600000005</v>
      </c>
      <c r="C429" s="2">
        <f t="shared" si="13"/>
        <v>20725313.600000001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254063075.2399998</v>
      </c>
      <c r="C430" s="2">
        <f t="shared" si="13"/>
        <v>254063075.24000001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10765832.539999999</v>
      </c>
      <c r="C431" s="2">
        <f t="shared" si="13"/>
        <v>10765832.540000001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104417997.2100001</v>
      </c>
      <c r="C432" s="2">
        <f t="shared" si="13"/>
        <v>104417997.20999999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31637768.079999987</v>
      </c>
      <c r="C433" s="2">
        <f t="shared" si="13"/>
        <v>31637770</v>
      </c>
      <c r="D433" s="2">
        <f>C217</f>
        <v>39550378.430000603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39965001.109999992</v>
      </c>
      <c r="C434" s="2">
        <f t="shared" si="13"/>
        <v>39965001.109999999</v>
      </c>
      <c r="D434" s="2">
        <f>D177</f>
        <v>39965001.109999992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0</v>
      </c>
      <c r="C435" s="2"/>
      <c r="D435" s="2">
        <f>D181</f>
        <v>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35997293.409999996</v>
      </c>
      <c r="C436" s="2"/>
      <c r="D436" s="2">
        <f>D186</f>
        <v>35997293.409999996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16224012.699999999</v>
      </c>
      <c r="C437" s="2"/>
      <c r="D437" s="2">
        <f>D190</f>
        <v>16224012.699999996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52221306.109999999</v>
      </c>
      <c r="C438" s="2">
        <f>CD69</f>
        <v>52221306.109999999</v>
      </c>
      <c r="D438" s="2">
        <f>D181+D186+D190</f>
        <v>52221306.109999992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402312624.49922818</v>
      </c>
      <c r="C439" s="2">
        <f>SUM(C69:CC69)</f>
        <v>402312624.49922818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454533930.60922819</v>
      </c>
      <c r="C440" s="2">
        <f>CE69</f>
        <v>454533930.60922819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1384073976.4592283</v>
      </c>
      <c r="C441" s="2">
        <f>SUM(C427:C437)+C440</f>
        <v>1384073977.0492284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8"/>
      <c r="B442" s="328"/>
      <c r="C442" s="328"/>
      <c r="D442" s="328"/>
      <c r="E442" s="2"/>
      <c r="F442" s="328"/>
      <c r="G442" s="3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6" t="s">
        <v>480</v>
      </c>
      <c r="C443" s="326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13828799.459999997</v>
      </c>
      <c r="C444" s="2">
        <f>C363</f>
        <v>13828799.459999997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2843324299.7399998</v>
      </c>
      <c r="C445" s="2">
        <f>C364</f>
        <v>2843324299.7399988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37433792.980000004</v>
      </c>
      <c r="C446" s="2">
        <f>C365</f>
        <v>37433792.980000012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2894586892.1799998</v>
      </c>
      <c r="C448" s="2">
        <f>D367</f>
        <v>2894586892.1799989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8"/>
      <c r="B449" s="328"/>
      <c r="C449" s="328"/>
      <c r="D449" s="328"/>
      <c r="E449" s="2"/>
      <c r="F449" s="328"/>
      <c r="G449" s="3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6" t="s">
        <v>482</v>
      </c>
      <c r="C450" s="328"/>
      <c r="D450" s="328"/>
      <c r="E450" s="2"/>
      <c r="F450" s="328"/>
      <c r="G450" s="3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6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6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1" t="s">
        <v>484</v>
      </c>
      <c r="B453" s="2">
        <f>C231</f>
        <v>1092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18013615.290000003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19420177.689999998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8"/>
      <c r="B456" s="328"/>
      <c r="C456" s="328"/>
      <c r="D456" s="328"/>
      <c r="E456" s="2"/>
      <c r="F456" s="328"/>
      <c r="G456" s="3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6" t="s">
        <v>471</v>
      </c>
      <c r="C457" s="326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179810246.98000002</v>
      </c>
      <c r="C458" s="2">
        <f>CE70</f>
        <v>179810246.98000002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8"/>
      <c r="B460" s="328"/>
      <c r="C460" s="328"/>
      <c r="D460" s="328"/>
      <c r="E460" s="2"/>
      <c r="F460" s="328"/>
      <c r="G460" s="3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6"/>
      <c r="C461" s="326"/>
      <c r="D461" s="326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6" t="s">
        <v>471</v>
      </c>
      <c r="C462" s="326" t="s">
        <v>486</v>
      </c>
      <c r="D462" s="326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2112453223.1599994</v>
      </c>
      <c r="C463" s="2">
        <f>CE73</f>
        <v>2112453223.1600006</v>
      </c>
      <c r="D463" s="2">
        <f>E141+E147+E153</f>
        <v>2112453223.1600003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1958708348.6099999</v>
      </c>
      <c r="C464" s="2">
        <f>CE74</f>
        <v>1958708348.6100001</v>
      </c>
      <c r="D464" s="2">
        <f>E142+E148+E154</f>
        <v>1958708348.6100001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4071161571.7699995</v>
      </c>
      <c r="C465" s="2">
        <f>CE75</f>
        <v>4071161571.7700005</v>
      </c>
      <c r="D465" s="2">
        <f>D463+D464</f>
        <v>4071161571.7700005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8"/>
      <c r="B466" s="328"/>
      <c r="C466" s="328"/>
      <c r="D466" s="328"/>
      <c r="E466" s="2"/>
      <c r="F466" s="328"/>
      <c r="G466" s="3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6" t="s">
        <v>492</v>
      </c>
      <c r="C467" s="326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130990502.32000001</v>
      </c>
      <c r="C468" s="2">
        <f>E195</f>
        <v>130990502.32000001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1105315.6700000002</v>
      </c>
      <c r="C469" s="2">
        <f>E196</f>
        <v>1105315.6700000025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271350142.12</v>
      </c>
      <c r="C470" s="2">
        <f>E197</f>
        <v>271350142.12000006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24367303.140000001</v>
      </c>
      <c r="C472" s="2">
        <f>E199</f>
        <v>24367303.139999997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222169174.78</v>
      </c>
      <c r="C473" s="2">
        <f>SUM(E200:E201)</f>
        <v>222169174.78000003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20131628.699999999</v>
      </c>
      <c r="C474" s="2">
        <f>E202</f>
        <v>20131628.699999999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151407396.92999998</v>
      </c>
      <c r="C475" s="2">
        <f>E203</f>
        <v>151407396.92999989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821521463.65999997</v>
      </c>
      <c r="C476" s="2">
        <f>E204</f>
        <v>821521463.66000009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308263287.71999997</v>
      </c>
      <c r="C478" s="2">
        <f>E217</f>
        <v>308263287.71999955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820367773.27999997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820367773.27999997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1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1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1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9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1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Swedish Health Services, DBA Swedish Medical Center   H-0     FYE 12/31/2020</v>
      </c>
      <c r="B493" s="330" t="str">
        <f>RIGHT('[2]Prior Year'!C82,4)</f>
        <v>2019</v>
      </c>
      <c r="C493" s="330" t="str">
        <f>RIGHT(C82,4)</f>
        <v>2020</v>
      </c>
      <c r="D493" s="330" t="str">
        <f>RIGHT('[2]Prior Year'!C82,4)</f>
        <v>2019</v>
      </c>
      <c r="E493" s="330" t="str">
        <f>RIGHT(C82,4)</f>
        <v>2020</v>
      </c>
      <c r="F493" s="330" t="str">
        <f>RIGHT('[2]Prior Year'!C82,4)</f>
        <v>2019</v>
      </c>
      <c r="G493" s="330" t="str">
        <f>RIGHT(C82,4)</f>
        <v>2020</v>
      </c>
      <c r="H493" s="330"/>
      <c r="I493" s="2"/>
      <c r="J493" s="2"/>
      <c r="K493" s="330"/>
      <c r="L493" s="33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9"/>
      <c r="B494" s="326" t="s">
        <v>505</v>
      </c>
      <c r="C494" s="326" t="s">
        <v>505</v>
      </c>
      <c r="D494" s="331" t="s">
        <v>506</v>
      </c>
      <c r="E494" s="331" t="s">
        <v>506</v>
      </c>
      <c r="F494" s="330" t="s">
        <v>507</v>
      </c>
      <c r="G494" s="330" t="s">
        <v>507</v>
      </c>
      <c r="H494" s="330" t="s">
        <v>508</v>
      </c>
      <c r="I494" s="2"/>
      <c r="J494" s="2"/>
      <c r="K494" s="330"/>
      <c r="L494" s="33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6" t="s">
        <v>303</v>
      </c>
      <c r="C495" s="326" t="s">
        <v>303</v>
      </c>
      <c r="D495" s="326" t="s">
        <v>509</v>
      </c>
      <c r="E495" s="326" t="s">
        <v>509</v>
      </c>
      <c r="F495" s="330" t="s">
        <v>510</v>
      </c>
      <c r="G495" s="330" t="s">
        <v>510</v>
      </c>
      <c r="H495" s="330" t="s">
        <v>511</v>
      </c>
      <c r="I495" s="2"/>
      <c r="J495" s="2"/>
      <c r="K495" s="330"/>
      <c r="L495" s="33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2">
        <f>'[2]Prior Year'!C71</f>
        <v>47653504.670000002</v>
      </c>
      <c r="C496" s="332">
        <f>C71</f>
        <v>51674146.350000016</v>
      </c>
      <c r="D496" s="332">
        <f>'[2]Prior Year'!C59</f>
        <v>58040.321024275079</v>
      </c>
      <c r="E496" s="2">
        <f>C59</f>
        <v>61858.05013169883</v>
      </c>
      <c r="F496" s="333">
        <f t="shared" ref="F496:G511" si="15">IF(B496=0,"",IF(D496=0,"",B496/D496))</f>
        <v>821.04136967245847</v>
      </c>
      <c r="G496" s="333">
        <f t="shared" si="15"/>
        <v>835.36655681812181</v>
      </c>
      <c r="H496" s="334" t="str">
        <f>IF(B496=0,"",IF(C496=0,"",IF(D496=0,"",IF(E496=0,"",IF(G496/F496-1&lt;-0.25,G496/F496-1,IF(G496/F496-1&gt;0.25,G496/F496-1,""))))))</f>
        <v/>
      </c>
      <c r="I496" s="267"/>
      <c r="J496" s="2"/>
      <c r="K496" s="330"/>
      <c r="L496" s="33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2">
        <f>'[2]Prior Year'!D71</f>
        <v>0</v>
      </c>
      <c r="C497" s="332">
        <f>D71</f>
        <v>0</v>
      </c>
      <c r="D497" s="332">
        <f>'[2]Prior Year'!D59</f>
        <v>0</v>
      </c>
      <c r="E497" s="2">
        <f>D59</f>
        <v>0</v>
      </c>
      <c r="F497" s="333" t="str">
        <f t="shared" si="15"/>
        <v/>
      </c>
      <c r="G497" s="333" t="str">
        <f t="shared" si="15"/>
        <v/>
      </c>
      <c r="H497" s="334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0"/>
      <c r="L497" s="33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2">
        <f>'[2]Prior Year'!E71</f>
        <v>109856957.41999997</v>
      </c>
      <c r="C498" s="332">
        <f>E71</f>
        <v>103513132.38999999</v>
      </c>
      <c r="D498" s="332">
        <f>'[2]Prior Year'!E59</f>
        <v>102148.13979184037</v>
      </c>
      <c r="E498" s="2">
        <f>E59</f>
        <v>82083.381315988401</v>
      </c>
      <c r="F498" s="333">
        <f t="shared" si="15"/>
        <v>1075.4670387915903</v>
      </c>
      <c r="G498" s="333">
        <f t="shared" si="15"/>
        <v>1261.0729569182288</v>
      </c>
      <c r="H498" s="334" t="str">
        <f t="shared" si="16"/>
        <v/>
      </c>
      <c r="I498" s="267"/>
      <c r="J498" s="2"/>
      <c r="K498" s="330"/>
      <c r="L498" s="33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2">
        <f>'[2]Prior Year'!F71</f>
        <v>0</v>
      </c>
      <c r="C499" s="332">
        <f>F71</f>
        <v>0</v>
      </c>
      <c r="D499" s="332">
        <f>'[2]Prior Year'!F59</f>
        <v>0</v>
      </c>
      <c r="E499" s="2">
        <f>F59</f>
        <v>0</v>
      </c>
      <c r="F499" s="333" t="str">
        <f t="shared" si="15"/>
        <v/>
      </c>
      <c r="G499" s="333" t="str">
        <f t="shared" si="15"/>
        <v/>
      </c>
      <c r="H499" s="334" t="str">
        <f t="shared" si="16"/>
        <v/>
      </c>
      <c r="I499" s="267"/>
      <c r="J499" s="2"/>
      <c r="K499" s="330"/>
      <c r="L499" s="33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2">
        <f>'[2]Prior Year'!G71</f>
        <v>-10715.570000000002</v>
      </c>
      <c r="C500" s="332">
        <f>G71</f>
        <v>54.420000000000016</v>
      </c>
      <c r="D500" s="332">
        <f>'[2]Prior Year'!G59</f>
        <v>-1.0959739596111435</v>
      </c>
      <c r="E500" s="2">
        <f>G59</f>
        <v>0</v>
      </c>
      <c r="F500" s="333">
        <f t="shared" si="15"/>
        <v>9777.2122284747838</v>
      </c>
      <c r="G500" s="333" t="str">
        <f t="shared" si="15"/>
        <v/>
      </c>
      <c r="H500" s="334" t="str">
        <f t="shared" si="16"/>
        <v/>
      </c>
      <c r="I500" s="267"/>
      <c r="J500" s="2"/>
      <c r="K500" s="330"/>
      <c r="L500" s="33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2">
        <f>'[2]Prior Year'!H71</f>
        <v>5144966.0599999996</v>
      </c>
      <c r="C501" s="332">
        <f>H71</f>
        <v>5571303.29</v>
      </c>
      <c r="D501" s="332">
        <f>'[2]Prior Year'!H59</f>
        <v>9233.6347844441188</v>
      </c>
      <c r="E501" s="2">
        <f>H59</f>
        <v>10191.568552312761</v>
      </c>
      <c r="F501" s="333">
        <f t="shared" si="15"/>
        <v>557.19834930743752</v>
      </c>
      <c r="G501" s="333">
        <f t="shared" si="15"/>
        <v>546.65807931358222</v>
      </c>
      <c r="H501" s="334" t="str">
        <f t="shared" si="16"/>
        <v/>
      </c>
      <c r="I501" s="267"/>
      <c r="J501" s="2"/>
      <c r="K501" s="330"/>
      <c r="L501" s="33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2">
        <f>'[2]Prior Year'!I71</f>
        <v>0</v>
      </c>
      <c r="C502" s="332">
        <f>I71</f>
        <v>0</v>
      </c>
      <c r="D502" s="332">
        <f>'[2]Prior Year'!I59</f>
        <v>0</v>
      </c>
      <c r="E502" s="2">
        <f>I59</f>
        <v>0</v>
      </c>
      <c r="F502" s="333" t="str">
        <f t="shared" si="15"/>
        <v/>
      </c>
      <c r="G502" s="333" t="str">
        <f t="shared" si="15"/>
        <v/>
      </c>
      <c r="H502" s="334" t="str">
        <f t="shared" si="16"/>
        <v/>
      </c>
      <c r="I502" s="267"/>
      <c r="J502" s="2"/>
      <c r="K502" s="330"/>
      <c r="L502" s="33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2">
        <f>'[2]Prior Year'!J71</f>
        <v>301359.88</v>
      </c>
      <c r="C503" s="332">
        <f>J71</f>
        <v>91990.290000000008</v>
      </c>
      <c r="D503" s="332">
        <f>'[2]Prior Year'!J59</f>
        <v>12745</v>
      </c>
      <c r="E503" s="2">
        <f>J59</f>
        <v>12098</v>
      </c>
      <c r="F503" s="333">
        <f t="shared" si="15"/>
        <v>23.645341702628482</v>
      </c>
      <c r="G503" s="333">
        <f t="shared" si="15"/>
        <v>7.6037601256406022</v>
      </c>
      <c r="H503" s="334">
        <f t="shared" si="16"/>
        <v>-0.67842460382818881</v>
      </c>
      <c r="I503" s="267" t="s">
        <v>1278</v>
      </c>
      <c r="J503" s="2"/>
      <c r="K503" s="330"/>
      <c r="L503" s="33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2">
        <f>'[2]Prior Year'!K71</f>
        <v>0</v>
      </c>
      <c r="C504" s="332">
        <f>K71</f>
        <v>0</v>
      </c>
      <c r="D504" s="332">
        <f>'[2]Prior Year'!K59</f>
        <v>3.7340005446040436E-4</v>
      </c>
      <c r="E504" s="2">
        <f>K59</f>
        <v>0</v>
      </c>
      <c r="F504" s="333" t="str">
        <f t="shared" si="15"/>
        <v/>
      </c>
      <c r="G504" s="333" t="str">
        <f t="shared" si="15"/>
        <v/>
      </c>
      <c r="H504" s="334" t="str">
        <f t="shared" si="16"/>
        <v/>
      </c>
      <c r="I504" s="267"/>
      <c r="J504" s="2"/>
      <c r="K504" s="330"/>
      <c r="L504" s="33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2">
        <f>'[2]Prior Year'!L71</f>
        <v>0</v>
      </c>
      <c r="C505" s="332">
        <f>L71</f>
        <v>0</v>
      </c>
      <c r="D505" s="332">
        <f>'[2]Prior Year'!L59</f>
        <v>0</v>
      </c>
      <c r="E505" s="2">
        <f>L59</f>
        <v>0</v>
      </c>
      <c r="F505" s="333" t="str">
        <f t="shared" si="15"/>
        <v/>
      </c>
      <c r="G505" s="333" t="str">
        <f t="shared" si="15"/>
        <v/>
      </c>
      <c r="H505" s="334" t="str">
        <f t="shared" si="16"/>
        <v/>
      </c>
      <c r="I505" s="267"/>
      <c r="J505" s="2"/>
      <c r="K505" s="330"/>
      <c r="L505" s="33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2">
        <f>'[2]Prior Year'!M71</f>
        <v>0</v>
      </c>
      <c r="C506" s="332">
        <f>M71</f>
        <v>0</v>
      </c>
      <c r="D506" s="332">
        <f>'[2]Prior Year'!M59</f>
        <v>0</v>
      </c>
      <c r="E506" s="2">
        <f>M59</f>
        <v>0</v>
      </c>
      <c r="F506" s="333" t="str">
        <f t="shared" si="15"/>
        <v/>
      </c>
      <c r="G506" s="333" t="str">
        <f t="shared" si="15"/>
        <v/>
      </c>
      <c r="H506" s="334" t="str">
        <f t="shared" si="16"/>
        <v/>
      </c>
      <c r="I506" s="267"/>
      <c r="J506" s="2"/>
      <c r="K506" s="330"/>
      <c r="L506" s="3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2">
        <f>'[2]Prior Year'!N71</f>
        <v>0</v>
      </c>
      <c r="C507" s="332">
        <f>N71</f>
        <v>0</v>
      </c>
      <c r="D507" s="332">
        <f>'[2]Prior Year'!N59</f>
        <v>0</v>
      </c>
      <c r="E507" s="2">
        <f>N59</f>
        <v>0</v>
      </c>
      <c r="F507" s="333" t="str">
        <f t="shared" si="15"/>
        <v/>
      </c>
      <c r="G507" s="333" t="str">
        <f t="shared" si="15"/>
        <v/>
      </c>
      <c r="H507" s="334" t="str">
        <f t="shared" si="16"/>
        <v/>
      </c>
      <c r="I507" s="267"/>
      <c r="J507" s="2"/>
      <c r="K507" s="330"/>
      <c r="L507" s="3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2">
        <f>'[2]Prior Year'!O71</f>
        <v>24019230.549999997</v>
      </c>
      <c r="C508" s="332">
        <f>O71</f>
        <v>26166121.899999999</v>
      </c>
      <c r="D508" s="332">
        <f>'[2]Prior Year'!O59</f>
        <v>8435</v>
      </c>
      <c r="E508" s="2">
        <f>O59</f>
        <v>7985</v>
      </c>
      <c r="F508" s="333">
        <f t="shared" si="15"/>
        <v>2847.5673443983401</v>
      </c>
      <c r="G508" s="333">
        <f t="shared" si="15"/>
        <v>3276.9094427050718</v>
      </c>
      <c r="H508" s="334" t="str">
        <f t="shared" si="16"/>
        <v/>
      </c>
      <c r="I508" s="267"/>
      <c r="J508" s="2"/>
      <c r="K508" s="330"/>
      <c r="L508" s="3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2">
        <f>'[2]Prior Year'!P71</f>
        <v>62556855.909999996</v>
      </c>
      <c r="C509" s="332">
        <f>P71</f>
        <v>62289606.269999996</v>
      </c>
      <c r="D509" s="332">
        <f>'[2]Prior Year'!P59</f>
        <v>0</v>
      </c>
      <c r="E509" s="2">
        <f>P59</f>
        <v>0</v>
      </c>
      <c r="F509" s="333" t="str">
        <f t="shared" si="15"/>
        <v/>
      </c>
      <c r="G509" s="333" t="str">
        <f t="shared" si="15"/>
        <v/>
      </c>
      <c r="H509" s="334" t="str">
        <f t="shared" si="16"/>
        <v/>
      </c>
      <c r="I509" s="267"/>
      <c r="J509" s="2"/>
      <c r="K509" s="330"/>
      <c r="L509" s="3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2">
        <f>'[2]Prior Year'!Q71</f>
        <v>15338677.959999999</v>
      </c>
      <c r="C510" s="332">
        <f>Q71</f>
        <v>14148773.959999999</v>
      </c>
      <c r="D510" s="332">
        <f>'[2]Prior Year'!Q59</f>
        <v>0</v>
      </c>
      <c r="E510" s="2">
        <f>Q59</f>
        <v>0</v>
      </c>
      <c r="F510" s="333" t="str">
        <f t="shared" si="15"/>
        <v/>
      </c>
      <c r="G510" s="333" t="str">
        <f t="shared" si="15"/>
        <v/>
      </c>
      <c r="H510" s="334" t="str">
        <f t="shared" si="16"/>
        <v/>
      </c>
      <c r="I510" s="267"/>
      <c r="J510" s="2"/>
      <c r="K510" s="330"/>
      <c r="L510" s="3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2">
        <f>'[2]Prior Year'!R71</f>
        <v>7119341.9500000002</v>
      </c>
      <c r="C511" s="332">
        <f>R71</f>
        <v>6967428</v>
      </c>
      <c r="D511" s="332">
        <f>'[2]Prior Year'!R59</f>
        <v>0</v>
      </c>
      <c r="E511" s="2">
        <f>R59</f>
        <v>0</v>
      </c>
      <c r="F511" s="333" t="str">
        <f t="shared" si="15"/>
        <v/>
      </c>
      <c r="G511" s="333" t="str">
        <f t="shared" si="15"/>
        <v/>
      </c>
      <c r="H511" s="334" t="str">
        <f t="shared" si="16"/>
        <v/>
      </c>
      <c r="I511" s="267"/>
      <c r="J511" s="2"/>
      <c r="K511" s="330"/>
      <c r="L511" s="3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2">
        <f>'[2]Prior Year'!S71</f>
        <v>64355402.550000012</v>
      </c>
      <c r="C512" s="332">
        <f>S71</f>
        <v>51826109.019999996</v>
      </c>
      <c r="D512" s="326" t="s">
        <v>529</v>
      </c>
      <c r="E512" s="326" t="s">
        <v>529</v>
      </c>
      <c r="F512" s="333" t="str">
        <f t="shared" ref="F512:G527" si="17">IF(B512=0,"",IF(D512=0,"",B512/D512))</f>
        <v/>
      </c>
      <c r="G512" s="333" t="str">
        <f t="shared" si="17"/>
        <v/>
      </c>
      <c r="H512" s="334" t="str">
        <f t="shared" si="16"/>
        <v/>
      </c>
      <c r="I512" s="267"/>
      <c r="J512" s="2"/>
      <c r="K512" s="330"/>
      <c r="L512" s="3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2">
        <f>'[2]Prior Year'!T71</f>
        <v>2941221.85</v>
      </c>
      <c r="C513" s="332">
        <f>T71</f>
        <v>1775542.27</v>
      </c>
      <c r="D513" s="326" t="s">
        <v>529</v>
      </c>
      <c r="E513" s="326" t="s">
        <v>529</v>
      </c>
      <c r="F513" s="333" t="str">
        <f t="shared" si="17"/>
        <v/>
      </c>
      <c r="G513" s="333" t="str">
        <f t="shared" si="17"/>
        <v/>
      </c>
      <c r="H513" s="334" t="str">
        <f t="shared" si="16"/>
        <v/>
      </c>
      <c r="I513" s="267"/>
      <c r="J513" s="2"/>
      <c r="K513" s="330"/>
      <c r="L513" s="3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2">
        <f>'[2]Prior Year'!U71</f>
        <v>33631307.93</v>
      </c>
      <c r="C514" s="332">
        <f>U71</f>
        <v>35678776.869999997</v>
      </c>
      <c r="D514" s="332">
        <f>'[2]Prior Year'!U59</f>
        <v>0</v>
      </c>
      <c r="E514" s="2">
        <f>U59</f>
        <v>0</v>
      </c>
      <c r="F514" s="333" t="str">
        <f t="shared" si="17"/>
        <v/>
      </c>
      <c r="G514" s="333" t="str">
        <f t="shared" si="17"/>
        <v/>
      </c>
      <c r="H514" s="334" t="str">
        <f t="shared" si="16"/>
        <v/>
      </c>
      <c r="I514" s="267"/>
      <c r="J514" s="2"/>
      <c r="K514" s="330"/>
      <c r="L514" s="3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2">
        <f>'[2]Prior Year'!V71</f>
        <v>3258102.3300000005</v>
      </c>
      <c r="C515" s="332">
        <f>V71</f>
        <v>2893029.0199999991</v>
      </c>
      <c r="D515" s="332">
        <f>'[2]Prior Year'!V59</f>
        <v>0</v>
      </c>
      <c r="E515" s="2">
        <f>V59</f>
        <v>0</v>
      </c>
      <c r="F515" s="333" t="str">
        <f t="shared" si="17"/>
        <v/>
      </c>
      <c r="G515" s="333" t="str">
        <f t="shared" si="17"/>
        <v/>
      </c>
      <c r="H515" s="334" t="str">
        <f t="shared" si="16"/>
        <v/>
      </c>
      <c r="I515" s="267"/>
      <c r="J515" s="2"/>
      <c r="K515" s="330"/>
      <c r="L515" s="3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2">
        <f>'[2]Prior Year'!W71</f>
        <v>1938898.8799999994</v>
      </c>
      <c r="C516" s="332">
        <f>W71</f>
        <v>1780652.17</v>
      </c>
      <c r="D516" s="332">
        <f>'[2]Prior Year'!W59</f>
        <v>0</v>
      </c>
      <c r="E516" s="2">
        <f>W59</f>
        <v>0</v>
      </c>
      <c r="F516" s="333" t="str">
        <f t="shared" si="17"/>
        <v/>
      </c>
      <c r="G516" s="333" t="str">
        <f t="shared" si="17"/>
        <v/>
      </c>
      <c r="H516" s="334" t="str">
        <f t="shared" si="16"/>
        <v/>
      </c>
      <c r="I516" s="267"/>
      <c r="J516" s="2"/>
      <c r="K516" s="330"/>
      <c r="L516" s="3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2">
        <f>'[2]Prior Year'!X71</f>
        <v>4193081.3299999991</v>
      </c>
      <c r="C517" s="332">
        <f>X71</f>
        <v>3695003.9699999997</v>
      </c>
      <c r="D517" s="332">
        <f>'[2]Prior Year'!X59</f>
        <v>0</v>
      </c>
      <c r="E517" s="2">
        <f>X59</f>
        <v>0</v>
      </c>
      <c r="F517" s="333" t="str">
        <f t="shared" si="17"/>
        <v/>
      </c>
      <c r="G517" s="333" t="str">
        <f t="shared" si="17"/>
        <v/>
      </c>
      <c r="H517" s="334" t="str">
        <f t="shared" si="16"/>
        <v/>
      </c>
      <c r="I517" s="267"/>
      <c r="J517" s="2"/>
      <c r="K517" s="330"/>
      <c r="L517" s="3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2">
        <f>'[2]Prior Year'!Y71</f>
        <v>27261720.609999999</v>
      </c>
      <c r="C518" s="332">
        <f>Y71</f>
        <v>26448910.629999999</v>
      </c>
      <c r="D518" s="332">
        <f>'[2]Prior Year'!Y59</f>
        <v>0</v>
      </c>
      <c r="E518" s="2">
        <f>Y59</f>
        <v>0</v>
      </c>
      <c r="F518" s="333" t="str">
        <f t="shared" si="17"/>
        <v/>
      </c>
      <c r="G518" s="333" t="str">
        <f t="shared" si="17"/>
        <v/>
      </c>
      <c r="H518" s="334" t="str">
        <f t="shared" si="16"/>
        <v/>
      </c>
      <c r="I518" s="267"/>
      <c r="J518" s="2"/>
      <c r="K518" s="330"/>
      <c r="L518" s="3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2">
        <f>'[2]Prior Year'!Z71</f>
        <v>65314563.710000016</v>
      </c>
      <c r="C519" s="332">
        <f>Z71</f>
        <v>63796720.329999991</v>
      </c>
      <c r="D519" s="332">
        <f>'[2]Prior Year'!Z59</f>
        <v>0</v>
      </c>
      <c r="E519" s="2">
        <f>Z59</f>
        <v>0</v>
      </c>
      <c r="F519" s="333" t="str">
        <f t="shared" si="17"/>
        <v/>
      </c>
      <c r="G519" s="333" t="str">
        <f t="shared" si="17"/>
        <v/>
      </c>
      <c r="H519" s="334" t="str">
        <f t="shared" si="16"/>
        <v/>
      </c>
      <c r="I519" s="267"/>
      <c r="J519" s="2"/>
      <c r="K519" s="330"/>
      <c r="L519" s="3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2">
        <f>'[2]Prior Year'!AA71</f>
        <v>2312224.3400000003</v>
      </c>
      <c r="C520" s="332">
        <f>AA71</f>
        <v>2074847.9200000002</v>
      </c>
      <c r="D520" s="332">
        <f>'[2]Prior Year'!AA59</f>
        <v>0</v>
      </c>
      <c r="E520" s="2">
        <f>AA59</f>
        <v>0</v>
      </c>
      <c r="F520" s="333" t="str">
        <f t="shared" si="17"/>
        <v/>
      </c>
      <c r="G520" s="333" t="str">
        <f t="shared" si="17"/>
        <v/>
      </c>
      <c r="H520" s="334" t="str">
        <f t="shared" si="16"/>
        <v/>
      </c>
      <c r="I520" s="267"/>
      <c r="J520" s="2"/>
      <c r="K520" s="330"/>
      <c r="L520" s="3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2">
        <f>'[2]Prior Year'!AB71</f>
        <v>130663369.90999997</v>
      </c>
      <c r="C521" s="332">
        <f>AB71</f>
        <v>126487946.59999998</v>
      </c>
      <c r="D521" s="326" t="s">
        <v>529</v>
      </c>
      <c r="E521" s="326" t="s">
        <v>529</v>
      </c>
      <c r="F521" s="333" t="str">
        <f t="shared" si="17"/>
        <v/>
      </c>
      <c r="G521" s="333" t="str">
        <f t="shared" si="17"/>
        <v/>
      </c>
      <c r="H521" s="334" t="str">
        <f t="shared" si="16"/>
        <v/>
      </c>
      <c r="I521" s="267"/>
      <c r="J521" s="2"/>
      <c r="K521" s="330"/>
      <c r="L521" s="3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2">
        <f>'[2]Prior Year'!AC71</f>
        <v>10988275.579999998</v>
      </c>
      <c r="C522" s="332">
        <f>AC71</f>
        <v>11462235.699999999</v>
      </c>
      <c r="D522" s="332">
        <f>'[2]Prior Year'!AC59</f>
        <v>0</v>
      </c>
      <c r="E522" s="2">
        <f>AC59</f>
        <v>0</v>
      </c>
      <c r="F522" s="333" t="str">
        <f t="shared" si="17"/>
        <v/>
      </c>
      <c r="G522" s="333" t="str">
        <f t="shared" si="17"/>
        <v/>
      </c>
      <c r="H522" s="334" t="str">
        <f t="shared" si="16"/>
        <v/>
      </c>
      <c r="I522" s="267"/>
      <c r="J522" s="2"/>
      <c r="K522" s="330"/>
      <c r="L522" s="33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2">
        <f>'[2]Prior Year'!AD71</f>
        <v>2793350.3200000003</v>
      </c>
      <c r="C523" s="332">
        <f>AD71</f>
        <v>2832334.2099999995</v>
      </c>
      <c r="D523" s="332">
        <f>'[2]Prior Year'!AD59</f>
        <v>0</v>
      </c>
      <c r="E523" s="2">
        <f>AD59</f>
        <v>0</v>
      </c>
      <c r="F523" s="333" t="str">
        <f t="shared" si="17"/>
        <v/>
      </c>
      <c r="G523" s="333" t="str">
        <f t="shared" si="17"/>
        <v/>
      </c>
      <c r="H523" s="334" t="str">
        <f t="shared" si="16"/>
        <v/>
      </c>
      <c r="I523" s="267"/>
      <c r="J523" s="2"/>
      <c r="K523" s="330"/>
      <c r="L523" s="33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2">
        <f>'[2]Prior Year'!AE71</f>
        <v>7796674.9700000007</v>
      </c>
      <c r="C524" s="332">
        <f>AE71</f>
        <v>7051021.0799999991</v>
      </c>
      <c r="D524" s="332">
        <f>'[2]Prior Year'!AE59</f>
        <v>0</v>
      </c>
      <c r="E524" s="2">
        <f>AE59</f>
        <v>0</v>
      </c>
      <c r="F524" s="333" t="str">
        <f t="shared" si="17"/>
        <v/>
      </c>
      <c r="G524" s="333" t="str">
        <f t="shared" si="17"/>
        <v/>
      </c>
      <c r="H524" s="334" t="str">
        <f t="shared" si="16"/>
        <v/>
      </c>
      <c r="I524" s="267"/>
      <c r="J524" s="2"/>
      <c r="K524" s="330"/>
      <c r="L524" s="33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2">
        <f>'[2]Prior Year'!AF71</f>
        <v>0</v>
      </c>
      <c r="C525" s="332">
        <f>AF71</f>
        <v>0</v>
      </c>
      <c r="D525" s="332">
        <f>'[2]Prior Year'!AF59</f>
        <v>0</v>
      </c>
      <c r="E525" s="2">
        <f>AF59</f>
        <v>0</v>
      </c>
      <c r="F525" s="333" t="str">
        <f t="shared" si="17"/>
        <v/>
      </c>
      <c r="G525" s="333" t="str">
        <f t="shared" si="17"/>
        <v/>
      </c>
      <c r="H525" s="334" t="str">
        <f t="shared" si="16"/>
        <v/>
      </c>
      <c r="I525" s="267"/>
      <c r="J525" s="2"/>
      <c r="K525" s="330"/>
      <c r="L525" s="33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2">
        <f>'[2]Prior Year'!AG71</f>
        <v>22681609.689999998</v>
      </c>
      <c r="C526" s="332">
        <f>AG71</f>
        <v>22684068.550000001</v>
      </c>
      <c r="D526" s="332">
        <f>'[2]Prior Year'!AG59</f>
        <v>0</v>
      </c>
      <c r="E526" s="2">
        <f>AG59</f>
        <v>0</v>
      </c>
      <c r="F526" s="333" t="str">
        <f t="shared" si="17"/>
        <v/>
      </c>
      <c r="G526" s="333" t="str">
        <f t="shared" si="17"/>
        <v/>
      </c>
      <c r="H526" s="334" t="str">
        <f t="shared" si="16"/>
        <v/>
      </c>
      <c r="I526" s="267"/>
      <c r="J526" s="2"/>
      <c r="K526" s="330"/>
      <c r="L526" s="33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2">
        <f>'[2]Prior Year'!AH71</f>
        <v>0</v>
      </c>
      <c r="C527" s="332">
        <f>AH71</f>
        <v>0</v>
      </c>
      <c r="D527" s="332">
        <f>'[2]Prior Year'!AH59</f>
        <v>0</v>
      </c>
      <c r="E527" s="2">
        <f>AH59</f>
        <v>0</v>
      </c>
      <c r="F527" s="333" t="str">
        <f t="shared" si="17"/>
        <v/>
      </c>
      <c r="G527" s="333" t="str">
        <f t="shared" si="17"/>
        <v/>
      </c>
      <c r="H527" s="334" t="str">
        <f t="shared" si="16"/>
        <v/>
      </c>
      <c r="I527" s="267"/>
      <c r="J527" s="2"/>
      <c r="K527" s="330"/>
      <c r="L527" s="33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2">
        <f>'[2]Prior Year'!AI71</f>
        <v>0</v>
      </c>
      <c r="C528" s="332">
        <f>AI71</f>
        <v>0</v>
      </c>
      <c r="D528" s="332">
        <f>'[2]Prior Year'!AI59</f>
        <v>0</v>
      </c>
      <c r="E528" s="2">
        <f>AI59</f>
        <v>0</v>
      </c>
      <c r="F528" s="333" t="str">
        <f t="shared" ref="F528:G540" si="18">IF(B528=0,"",IF(D528=0,"",B528/D528))</f>
        <v/>
      </c>
      <c r="G528" s="333" t="str">
        <f t="shared" si="18"/>
        <v/>
      </c>
      <c r="H528" s="334" t="str">
        <f t="shared" si="16"/>
        <v/>
      </c>
      <c r="I528" s="267"/>
      <c r="J528" s="2"/>
      <c r="K528" s="330"/>
      <c r="L528" s="33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2">
        <f>'[2]Prior Year'!AJ71</f>
        <v>13859455.309999999</v>
      </c>
      <c r="C529" s="332">
        <f>AJ71</f>
        <v>14888089.34</v>
      </c>
      <c r="D529" s="332">
        <f>'[2]Prior Year'!AJ59</f>
        <v>0</v>
      </c>
      <c r="E529" s="2">
        <f>AJ59</f>
        <v>0</v>
      </c>
      <c r="F529" s="333" t="str">
        <f t="shared" si="18"/>
        <v/>
      </c>
      <c r="G529" s="333" t="str">
        <f t="shared" si="18"/>
        <v/>
      </c>
      <c r="H529" s="334" t="str">
        <f t="shared" si="16"/>
        <v/>
      </c>
      <c r="I529" s="267"/>
      <c r="J529" s="2"/>
      <c r="K529" s="330"/>
      <c r="L529" s="33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2">
        <f>'[2]Prior Year'!AK71</f>
        <v>0</v>
      </c>
      <c r="C530" s="332">
        <f>AK71</f>
        <v>0</v>
      </c>
      <c r="D530" s="332">
        <f>'[2]Prior Year'!AK59</f>
        <v>0</v>
      </c>
      <c r="E530" s="2">
        <f>AK59</f>
        <v>0</v>
      </c>
      <c r="F530" s="333" t="str">
        <f t="shared" si="18"/>
        <v/>
      </c>
      <c r="G530" s="333" t="str">
        <f t="shared" si="18"/>
        <v/>
      </c>
      <c r="H530" s="334" t="str">
        <f t="shared" si="16"/>
        <v/>
      </c>
      <c r="I530" s="267"/>
      <c r="J530" s="2"/>
      <c r="K530" s="330"/>
      <c r="L530" s="33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2">
        <f>'[2]Prior Year'!AL71</f>
        <v>0</v>
      </c>
      <c r="C531" s="332">
        <f>AL71</f>
        <v>0</v>
      </c>
      <c r="D531" s="332">
        <f>'[2]Prior Year'!AL59</f>
        <v>0</v>
      </c>
      <c r="E531" s="2">
        <f>AL59</f>
        <v>0</v>
      </c>
      <c r="F531" s="333" t="str">
        <f t="shared" si="18"/>
        <v/>
      </c>
      <c r="G531" s="333" t="str">
        <f t="shared" si="18"/>
        <v/>
      </c>
      <c r="H531" s="334" t="str">
        <f t="shared" si="16"/>
        <v/>
      </c>
      <c r="I531" s="267"/>
      <c r="J531" s="2"/>
      <c r="K531" s="330"/>
      <c r="L531" s="33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2">
        <f>'[2]Prior Year'!AM71</f>
        <v>0</v>
      </c>
      <c r="C532" s="332">
        <f>AM71</f>
        <v>0</v>
      </c>
      <c r="D532" s="332">
        <f>'[2]Prior Year'!AM59</f>
        <v>0</v>
      </c>
      <c r="E532" s="2">
        <f>AM59</f>
        <v>0</v>
      </c>
      <c r="F532" s="333" t="str">
        <f t="shared" si="18"/>
        <v/>
      </c>
      <c r="G532" s="333" t="str">
        <f t="shared" si="18"/>
        <v/>
      </c>
      <c r="H532" s="334" t="str">
        <f t="shared" si="16"/>
        <v/>
      </c>
      <c r="I532" s="267"/>
      <c r="J532" s="2"/>
      <c r="K532" s="330"/>
      <c r="L532" s="33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2">
        <f>'[2]Prior Year'!AN71</f>
        <v>0</v>
      </c>
      <c r="C533" s="332">
        <f>AN71</f>
        <v>0</v>
      </c>
      <c r="D533" s="332">
        <f>'[2]Prior Year'!AN59</f>
        <v>0</v>
      </c>
      <c r="E533" s="2">
        <f>AN59</f>
        <v>0</v>
      </c>
      <c r="F533" s="333" t="str">
        <f t="shared" si="18"/>
        <v/>
      </c>
      <c r="G533" s="333" t="str">
        <f t="shared" si="18"/>
        <v/>
      </c>
      <c r="H533" s="334" t="str">
        <f t="shared" si="16"/>
        <v/>
      </c>
      <c r="I533" s="267"/>
      <c r="J533" s="2"/>
      <c r="K533" s="330"/>
      <c r="L533" s="33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2">
        <f>'[2]Prior Year'!AO71</f>
        <v>0</v>
      </c>
      <c r="C534" s="332">
        <f>AO71</f>
        <v>0</v>
      </c>
      <c r="D534" s="332">
        <f>'[2]Prior Year'!AO59</f>
        <v>0</v>
      </c>
      <c r="E534" s="2">
        <f>AO59</f>
        <v>0</v>
      </c>
      <c r="F534" s="333" t="str">
        <f t="shared" si="18"/>
        <v/>
      </c>
      <c r="G534" s="333" t="str">
        <f t="shared" si="18"/>
        <v/>
      </c>
      <c r="H534" s="334" t="str">
        <f t="shared" si="16"/>
        <v/>
      </c>
      <c r="I534" s="267"/>
      <c r="J534" s="2"/>
      <c r="K534" s="330"/>
      <c r="L534" s="33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2">
        <f>'[2]Prior Year'!AP71</f>
        <v>0</v>
      </c>
      <c r="C535" s="332">
        <f>AP71</f>
        <v>0</v>
      </c>
      <c r="D535" s="332">
        <f>'[2]Prior Year'!AP59</f>
        <v>0</v>
      </c>
      <c r="E535" s="2">
        <f>AP59</f>
        <v>0</v>
      </c>
      <c r="F535" s="333" t="str">
        <f t="shared" si="18"/>
        <v/>
      </c>
      <c r="G535" s="333" t="str">
        <f t="shared" si="18"/>
        <v/>
      </c>
      <c r="H535" s="334" t="str">
        <f t="shared" si="16"/>
        <v/>
      </c>
      <c r="I535" s="267"/>
      <c r="J535" s="2"/>
      <c r="K535" s="330"/>
      <c r="L535" s="33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2">
        <f>'[2]Prior Year'!AQ71</f>
        <v>0</v>
      </c>
      <c r="C536" s="332">
        <f>AQ71</f>
        <v>0</v>
      </c>
      <c r="D536" s="332">
        <f>'[2]Prior Year'!AQ59</f>
        <v>0</v>
      </c>
      <c r="E536" s="2">
        <f>AQ59</f>
        <v>0</v>
      </c>
      <c r="F536" s="333" t="str">
        <f t="shared" si="18"/>
        <v/>
      </c>
      <c r="G536" s="333" t="str">
        <f t="shared" si="18"/>
        <v/>
      </c>
      <c r="H536" s="334" t="str">
        <f t="shared" si="16"/>
        <v/>
      </c>
      <c r="I536" s="267"/>
      <c r="J536" s="2"/>
      <c r="K536" s="330"/>
      <c r="L536" s="33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2">
        <f>'[2]Prior Year'!AR71</f>
        <v>0</v>
      </c>
      <c r="C537" s="332">
        <f>AR71</f>
        <v>0</v>
      </c>
      <c r="D537" s="332">
        <f>'[2]Prior Year'!AR59</f>
        <v>0</v>
      </c>
      <c r="E537" s="2">
        <f>AR59</f>
        <v>0</v>
      </c>
      <c r="F537" s="333" t="str">
        <f t="shared" si="18"/>
        <v/>
      </c>
      <c r="G537" s="333" t="str">
        <f t="shared" si="18"/>
        <v/>
      </c>
      <c r="H537" s="334" t="str">
        <f t="shared" si="16"/>
        <v/>
      </c>
      <c r="I537" s="267"/>
      <c r="J537" s="2"/>
      <c r="K537" s="330"/>
      <c r="L537" s="33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2">
        <f>'[2]Prior Year'!AS71</f>
        <v>0</v>
      </c>
      <c r="C538" s="332">
        <f>AS71</f>
        <v>0</v>
      </c>
      <c r="D538" s="332">
        <f>'[2]Prior Year'!AS59</f>
        <v>0</v>
      </c>
      <c r="E538" s="2">
        <f>AS59</f>
        <v>0</v>
      </c>
      <c r="F538" s="333" t="str">
        <f t="shared" si="18"/>
        <v/>
      </c>
      <c r="G538" s="333" t="str">
        <f t="shared" si="18"/>
        <v/>
      </c>
      <c r="H538" s="334" t="str">
        <f t="shared" si="16"/>
        <v/>
      </c>
      <c r="I538" s="267"/>
      <c r="J538" s="2"/>
      <c r="K538" s="330"/>
      <c r="L538" s="3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2">
        <f>'[2]Prior Year'!AT71</f>
        <v>21025858.569999997</v>
      </c>
      <c r="C539" s="332">
        <f>AT71</f>
        <v>18208219.770000003</v>
      </c>
      <c r="D539" s="332">
        <f>'[2]Prior Year'!AT59</f>
        <v>0</v>
      </c>
      <c r="E539" s="2">
        <f>AT59</f>
        <v>0</v>
      </c>
      <c r="F539" s="333" t="str">
        <f t="shared" si="18"/>
        <v/>
      </c>
      <c r="G539" s="333" t="str">
        <f t="shared" si="18"/>
        <v/>
      </c>
      <c r="H539" s="334" t="str">
        <f t="shared" si="16"/>
        <v/>
      </c>
      <c r="I539" s="267"/>
      <c r="J539" s="2"/>
      <c r="K539" s="330"/>
      <c r="L539" s="3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2">
        <f>'[2]Prior Year'!AU71</f>
        <v>0</v>
      </c>
      <c r="C540" s="332">
        <f>AU71</f>
        <v>0</v>
      </c>
      <c r="D540" s="332">
        <f>'[2]Prior Year'!AU59</f>
        <v>0</v>
      </c>
      <c r="E540" s="2">
        <f>AU59</f>
        <v>0</v>
      </c>
      <c r="F540" s="333" t="str">
        <f t="shared" si="18"/>
        <v/>
      </c>
      <c r="G540" s="333" t="str">
        <f t="shared" si="18"/>
        <v/>
      </c>
      <c r="H540" s="334" t="str">
        <f t="shared" si="16"/>
        <v/>
      </c>
      <c r="I540" s="267"/>
      <c r="J540" s="2"/>
      <c r="K540" s="330"/>
      <c r="L540" s="3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2">
        <f>'[2]Prior Year'!AV71</f>
        <v>15823208.359999999</v>
      </c>
      <c r="C541" s="332">
        <f>AV71</f>
        <v>17182574.560000002</v>
      </c>
      <c r="D541" s="326" t="s">
        <v>529</v>
      </c>
      <c r="E541" s="326" t="s">
        <v>529</v>
      </c>
      <c r="F541" s="333"/>
      <c r="G541" s="333"/>
      <c r="H541" s="334"/>
      <c r="I541" s="267"/>
      <c r="J541" s="2"/>
      <c r="K541" s="330"/>
      <c r="L541" s="3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2">
        <f>'[2]Prior Year'!AW71</f>
        <v>0</v>
      </c>
      <c r="C542" s="332">
        <f>AW71</f>
        <v>0</v>
      </c>
      <c r="D542" s="326" t="s">
        <v>529</v>
      </c>
      <c r="E542" s="326" t="s">
        <v>529</v>
      </c>
      <c r="F542" s="333"/>
      <c r="G542" s="333"/>
      <c r="H542" s="334"/>
      <c r="I542" s="267"/>
      <c r="J542" s="2"/>
      <c r="K542" s="330"/>
      <c r="L542" s="3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2">
        <f>'[2]Prior Year'!AX71</f>
        <v>0</v>
      </c>
      <c r="C543" s="332">
        <f>AX71</f>
        <v>0</v>
      </c>
      <c r="D543" s="326" t="s">
        <v>529</v>
      </c>
      <c r="E543" s="326" t="s">
        <v>529</v>
      </c>
      <c r="F543" s="333"/>
      <c r="G543" s="333"/>
      <c r="H543" s="334"/>
      <c r="I543" s="267"/>
      <c r="J543" s="2"/>
      <c r="K543" s="330"/>
      <c r="L543" s="3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2">
        <f>'[2]Prior Year'!AY71</f>
        <v>8831932.629999999</v>
      </c>
      <c r="C544" s="332">
        <f>AY71</f>
        <v>9428943.8800000008</v>
      </c>
      <c r="D544" s="332">
        <f>'[2]Prior Year'!AY59</f>
        <v>688212.52</v>
      </c>
      <c r="E544" s="2">
        <f>AY59</f>
        <v>625194.55000000005</v>
      </c>
      <c r="F544" s="333">
        <f t="shared" ref="F544:G550" si="19">IF(B544=0,"",IF(D544=0,"",B544/D544))</f>
        <v>12.833147281307813</v>
      </c>
      <c r="G544" s="333">
        <f t="shared" si="19"/>
        <v>15.081615602695193</v>
      </c>
      <c r="H544" s="334" t="str">
        <f t="shared" si="16"/>
        <v/>
      </c>
      <c r="I544" s="267"/>
      <c r="J544" s="2"/>
      <c r="K544" s="330"/>
      <c r="L544" s="3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2">
        <f>'[2]Prior Year'!AZ71</f>
        <v>1991190.9600000007</v>
      </c>
      <c r="C545" s="332">
        <f>AZ71</f>
        <v>1624876.9599999995</v>
      </c>
      <c r="D545" s="332">
        <f>'[2]Prior Year'!AZ59</f>
        <v>0</v>
      </c>
      <c r="E545" s="2">
        <f>AZ59</f>
        <v>0</v>
      </c>
      <c r="F545" s="333" t="str">
        <f t="shared" si="19"/>
        <v/>
      </c>
      <c r="G545" s="333" t="str">
        <f t="shared" si="19"/>
        <v/>
      </c>
      <c r="H545" s="334" t="str">
        <f t="shared" si="16"/>
        <v/>
      </c>
      <c r="I545" s="267"/>
      <c r="J545" s="2"/>
      <c r="K545" s="330"/>
      <c r="L545" s="3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2">
        <f>'[2]Prior Year'!BA71</f>
        <v>641842.10000000009</v>
      </c>
      <c r="C546" s="332">
        <f>BA71</f>
        <v>873416.89999999991</v>
      </c>
      <c r="D546" s="332">
        <f>'[2]Prior Year'!BA59</f>
        <v>0</v>
      </c>
      <c r="E546" s="2">
        <f>BA59</f>
        <v>0</v>
      </c>
      <c r="F546" s="333" t="str">
        <f t="shared" si="19"/>
        <v/>
      </c>
      <c r="G546" s="333" t="str">
        <f t="shared" si="19"/>
        <v/>
      </c>
      <c r="H546" s="334" t="str">
        <f t="shared" si="16"/>
        <v/>
      </c>
      <c r="I546" s="267"/>
      <c r="J546" s="2"/>
      <c r="K546" s="330"/>
      <c r="L546" s="3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2">
        <f>'[2]Prior Year'!BB71</f>
        <v>8358902.9000000004</v>
      </c>
      <c r="C547" s="332">
        <f>BB71</f>
        <v>9023821.8200000003</v>
      </c>
      <c r="D547" s="326" t="s">
        <v>529</v>
      </c>
      <c r="E547" s="326" t="s">
        <v>529</v>
      </c>
      <c r="F547" s="333"/>
      <c r="G547" s="333"/>
      <c r="H547" s="334"/>
      <c r="I547" s="267"/>
      <c r="J547" s="2"/>
      <c r="K547" s="330"/>
      <c r="L547" s="3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2">
        <f>'[2]Prior Year'!BC71</f>
        <v>561305.97</v>
      </c>
      <c r="C548" s="332">
        <f>BC71</f>
        <v>563047.01</v>
      </c>
      <c r="D548" s="326" t="s">
        <v>529</v>
      </c>
      <c r="E548" s="326" t="s">
        <v>529</v>
      </c>
      <c r="F548" s="333"/>
      <c r="G548" s="333"/>
      <c r="H548" s="334"/>
      <c r="I548" s="267"/>
      <c r="J548" s="2"/>
      <c r="K548" s="330"/>
      <c r="L548" s="3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2">
        <f>'[2]Prior Year'!BD71</f>
        <v>1186696.9699999997</v>
      </c>
      <c r="C549" s="332">
        <f>BD71</f>
        <v>1570078.52</v>
      </c>
      <c r="D549" s="326" t="s">
        <v>529</v>
      </c>
      <c r="E549" s="326" t="s">
        <v>529</v>
      </c>
      <c r="F549" s="333"/>
      <c r="G549" s="333"/>
      <c r="H549" s="334"/>
      <c r="I549" s="267"/>
      <c r="J549" s="2"/>
      <c r="K549" s="330"/>
      <c r="L549" s="3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2">
        <f>'[2]Prior Year'!BE71</f>
        <v>36892079.289999999</v>
      </c>
      <c r="C550" s="332">
        <f>BE71</f>
        <v>37671928.679999992</v>
      </c>
      <c r="D550" s="332">
        <f>'[2]Prior Year'!BE59</f>
        <v>3200143.3918169965</v>
      </c>
      <c r="E550" s="2">
        <f>BE59</f>
        <v>3200143.3918169965</v>
      </c>
      <c r="F550" s="333">
        <f t="shared" si="19"/>
        <v>11.528258197534454</v>
      </c>
      <c r="G550" s="333">
        <f t="shared" si="19"/>
        <v>11.771950212084215</v>
      </c>
      <c r="H550" s="334" t="str">
        <f t="shared" si="16"/>
        <v/>
      </c>
      <c r="I550" s="267"/>
      <c r="J550" s="2"/>
      <c r="K550" s="330"/>
      <c r="L550" s="33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2">
        <f>'[2]Prior Year'!BF71</f>
        <v>12940685.710000001</v>
      </c>
      <c r="C551" s="332">
        <f>BF71</f>
        <v>14539119.18</v>
      </c>
      <c r="D551" s="326" t="s">
        <v>529</v>
      </c>
      <c r="E551" s="326" t="s">
        <v>529</v>
      </c>
      <c r="F551" s="333"/>
      <c r="G551" s="333"/>
      <c r="H551" s="334"/>
      <c r="I551" s="267"/>
      <c r="J551" s="321"/>
      <c r="K551" s="2"/>
      <c r="L551" s="2"/>
      <c r="M551" s="33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2">
        <f>'[2]Prior Year'!BG71</f>
        <v>0</v>
      </c>
      <c r="C552" s="332">
        <f>BG71</f>
        <v>0</v>
      </c>
      <c r="D552" s="326" t="s">
        <v>529</v>
      </c>
      <c r="E552" s="326" t="s">
        <v>529</v>
      </c>
      <c r="F552" s="333"/>
      <c r="G552" s="333"/>
      <c r="H552" s="334"/>
      <c r="I552" s="2"/>
      <c r="J552" s="321"/>
      <c r="K552" s="2"/>
      <c r="L552" s="2"/>
      <c r="M552" s="33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2">
        <f>'[2]Prior Year'!BH71</f>
        <v>1206108.8299999996</v>
      </c>
      <c r="C553" s="332">
        <f>BH71</f>
        <v>1300559.3200000003</v>
      </c>
      <c r="D553" s="326" t="s">
        <v>529</v>
      </c>
      <c r="E553" s="326" t="s">
        <v>529</v>
      </c>
      <c r="F553" s="333"/>
      <c r="G553" s="333"/>
      <c r="H553" s="334"/>
      <c r="I553" s="2"/>
      <c r="J553" s="321"/>
      <c r="K553" s="2"/>
      <c r="L553" s="2"/>
      <c r="M553" s="33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2">
        <f>'[2]Prior Year'!BI71</f>
        <v>0</v>
      </c>
      <c r="C554" s="332">
        <f>BI71</f>
        <v>0</v>
      </c>
      <c r="D554" s="326" t="s">
        <v>529</v>
      </c>
      <c r="E554" s="326" t="s">
        <v>529</v>
      </c>
      <c r="F554" s="333"/>
      <c r="G554" s="333"/>
      <c r="H554" s="334"/>
      <c r="I554" s="2"/>
      <c r="J554" s="321"/>
      <c r="K554" s="2"/>
      <c r="L554" s="2"/>
      <c r="M554" s="33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2">
        <f>'[2]Prior Year'!BJ71</f>
        <v>26845.51</v>
      </c>
      <c r="C555" s="332">
        <f>BJ71</f>
        <v>25477.87</v>
      </c>
      <c r="D555" s="326" t="s">
        <v>529</v>
      </c>
      <c r="E555" s="326" t="s">
        <v>529</v>
      </c>
      <c r="F555" s="333"/>
      <c r="G555" s="333"/>
      <c r="H555" s="334"/>
      <c r="I555" s="2"/>
      <c r="J555" s="321"/>
      <c r="K555" s="2"/>
      <c r="L555" s="2"/>
      <c r="M555" s="33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2">
        <f>'[2]Prior Year'!BK71</f>
        <v>0</v>
      </c>
      <c r="C556" s="332">
        <f>BK71</f>
        <v>0</v>
      </c>
      <c r="D556" s="326" t="s">
        <v>529</v>
      </c>
      <c r="E556" s="326" t="s">
        <v>529</v>
      </c>
      <c r="F556" s="333"/>
      <c r="G556" s="333"/>
      <c r="H556" s="334"/>
      <c r="I556" s="2"/>
      <c r="J556" s="321"/>
      <c r="K556" s="2"/>
      <c r="L556" s="2"/>
      <c r="M556" s="33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2">
        <f>'[2]Prior Year'!BL71</f>
        <v>53790.76</v>
      </c>
      <c r="C557" s="332">
        <f>BL71</f>
        <v>52267.39</v>
      </c>
      <c r="D557" s="326" t="s">
        <v>529</v>
      </c>
      <c r="E557" s="326" t="s">
        <v>529</v>
      </c>
      <c r="F557" s="333"/>
      <c r="G557" s="333"/>
      <c r="H557" s="334"/>
      <c r="I557" s="2"/>
      <c r="J557" s="321"/>
      <c r="K557" s="2"/>
      <c r="L557" s="2"/>
      <c r="M557" s="33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2">
        <f>'[2]Prior Year'!BM71</f>
        <v>0</v>
      </c>
      <c r="C558" s="332">
        <f>BM71</f>
        <v>0</v>
      </c>
      <c r="D558" s="326" t="s">
        <v>529</v>
      </c>
      <c r="E558" s="326" t="s">
        <v>529</v>
      </c>
      <c r="F558" s="333"/>
      <c r="G558" s="333"/>
      <c r="H558" s="334"/>
      <c r="I558" s="2"/>
      <c r="J558" s="321"/>
      <c r="K558" s="2"/>
      <c r="L558" s="2"/>
      <c r="M558" s="33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2">
        <f>'[2]Prior Year'!BN71</f>
        <v>11384349.389999999</v>
      </c>
      <c r="C559" s="332">
        <f>BN71</f>
        <v>27733760.25</v>
      </c>
      <c r="D559" s="326" t="s">
        <v>529</v>
      </c>
      <c r="E559" s="326" t="s">
        <v>529</v>
      </c>
      <c r="F559" s="333"/>
      <c r="G559" s="333"/>
      <c r="H559" s="334"/>
      <c r="I559" s="2"/>
      <c r="J559" s="321"/>
      <c r="K559" s="2"/>
      <c r="L559" s="2"/>
      <c r="M559" s="33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2">
        <f>'[2]Prior Year'!BO71</f>
        <v>0</v>
      </c>
      <c r="C560" s="332">
        <f>BO71</f>
        <v>0</v>
      </c>
      <c r="D560" s="326" t="s">
        <v>529</v>
      </c>
      <c r="E560" s="326" t="s">
        <v>529</v>
      </c>
      <c r="F560" s="333"/>
      <c r="G560" s="333"/>
      <c r="H560" s="334"/>
      <c r="I560" s="2"/>
      <c r="J560" s="321"/>
      <c r="K560" s="2"/>
      <c r="L560" s="2"/>
      <c r="M560" s="33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2">
        <f>'[2]Prior Year'!BP71</f>
        <v>0</v>
      </c>
      <c r="C561" s="332">
        <f>BP71</f>
        <v>0</v>
      </c>
      <c r="D561" s="326" t="s">
        <v>529</v>
      </c>
      <c r="E561" s="326" t="s">
        <v>529</v>
      </c>
      <c r="F561" s="333"/>
      <c r="G561" s="333"/>
      <c r="H561" s="334"/>
      <c r="I561" s="2"/>
      <c r="J561" s="321"/>
      <c r="K561" s="2"/>
      <c r="L561" s="2"/>
      <c r="M561" s="33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2">
        <f>'[2]Prior Year'!BQ71</f>
        <v>0</v>
      </c>
      <c r="C562" s="332">
        <f>BQ71</f>
        <v>0</v>
      </c>
      <c r="D562" s="326" t="s">
        <v>529</v>
      </c>
      <c r="E562" s="326" t="s">
        <v>529</v>
      </c>
      <c r="F562" s="333"/>
      <c r="G562" s="333"/>
      <c r="H562" s="334"/>
      <c r="I562" s="2"/>
      <c r="J562" s="321"/>
      <c r="K562" s="2"/>
      <c r="L562" s="2"/>
      <c r="M562" s="33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2">
        <f>'[2]Prior Year'!BR71</f>
        <v>0</v>
      </c>
      <c r="C563" s="332">
        <f>BR71</f>
        <v>0</v>
      </c>
      <c r="D563" s="326" t="s">
        <v>529</v>
      </c>
      <c r="E563" s="326" t="s">
        <v>529</v>
      </c>
      <c r="F563" s="333"/>
      <c r="G563" s="333"/>
      <c r="H563" s="334"/>
      <c r="I563" s="2"/>
      <c r="J563" s="321"/>
      <c r="K563" s="2"/>
      <c r="L563" s="2"/>
      <c r="M563" s="33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2">
        <f>'[2]Prior Year'!BS71</f>
        <v>392075.72</v>
      </c>
      <c r="C564" s="332">
        <f>BS71</f>
        <v>376959.39</v>
      </c>
      <c r="D564" s="326" t="s">
        <v>529</v>
      </c>
      <c r="E564" s="326" t="s">
        <v>529</v>
      </c>
      <c r="F564" s="333"/>
      <c r="G564" s="333"/>
      <c r="H564" s="334"/>
      <c r="I564" s="2"/>
      <c r="J564" s="321"/>
      <c r="K564" s="2"/>
      <c r="L564" s="2"/>
      <c r="M564" s="33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2">
        <f>'[2]Prior Year'!BT71</f>
        <v>0</v>
      </c>
      <c r="C565" s="332">
        <f>BT71</f>
        <v>0</v>
      </c>
      <c r="D565" s="326" t="s">
        <v>529</v>
      </c>
      <c r="E565" s="326" t="s">
        <v>529</v>
      </c>
      <c r="F565" s="333"/>
      <c r="G565" s="333"/>
      <c r="H565" s="334"/>
      <c r="I565" s="2"/>
      <c r="J565" s="321"/>
      <c r="K565" s="2"/>
      <c r="L565" s="2"/>
      <c r="M565" s="33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2">
        <f>'[2]Prior Year'!BU71</f>
        <v>0</v>
      </c>
      <c r="C566" s="332">
        <f>BU71</f>
        <v>0</v>
      </c>
      <c r="D566" s="326" t="s">
        <v>529</v>
      </c>
      <c r="E566" s="326" t="s">
        <v>529</v>
      </c>
      <c r="F566" s="333"/>
      <c r="G566" s="333"/>
      <c r="H566" s="334"/>
      <c r="I566" s="2"/>
      <c r="J566" s="321"/>
      <c r="K566" s="2"/>
      <c r="L566" s="2"/>
      <c r="M566" s="33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2">
        <f>'[2]Prior Year'!BV71</f>
        <v>48798.090000000004</v>
      </c>
      <c r="C567" s="332">
        <f>BV71</f>
        <v>0</v>
      </c>
      <c r="D567" s="326" t="s">
        <v>529</v>
      </c>
      <c r="E567" s="326" t="s">
        <v>529</v>
      </c>
      <c r="F567" s="333"/>
      <c r="G567" s="333"/>
      <c r="H567" s="334"/>
      <c r="I567" s="2"/>
      <c r="J567" s="321"/>
      <c r="K567" s="2"/>
      <c r="L567" s="2"/>
      <c r="M567" s="33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2">
        <f>'[2]Prior Year'!BW71</f>
        <v>57161285.660000011</v>
      </c>
      <c r="C568" s="332">
        <f>BW71</f>
        <v>54057903.18999999</v>
      </c>
      <c r="D568" s="326" t="s">
        <v>529</v>
      </c>
      <c r="E568" s="326" t="s">
        <v>529</v>
      </c>
      <c r="F568" s="333"/>
      <c r="G568" s="333"/>
      <c r="H568" s="334"/>
      <c r="I568" s="2"/>
      <c r="J568" s="321"/>
      <c r="K568" s="2"/>
      <c r="L568" s="2"/>
      <c r="M568" s="33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2">
        <f>'[2]Prior Year'!BX71</f>
        <v>0</v>
      </c>
      <c r="C569" s="332">
        <f>BX71</f>
        <v>0</v>
      </c>
      <c r="D569" s="326" t="s">
        <v>529</v>
      </c>
      <c r="E569" s="326" t="s">
        <v>529</v>
      </c>
      <c r="F569" s="333"/>
      <c r="G569" s="333"/>
      <c r="H569" s="334"/>
      <c r="I569" s="2"/>
      <c r="J569" s="321"/>
      <c r="K569" s="2"/>
      <c r="L569" s="2"/>
      <c r="M569" s="33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2">
        <f>'[2]Prior Year'!BY71</f>
        <v>2097877.0999999996</v>
      </c>
      <c r="C570" s="332">
        <f>BY71</f>
        <v>2129710.54</v>
      </c>
      <c r="D570" s="326" t="s">
        <v>529</v>
      </c>
      <c r="E570" s="326" t="s">
        <v>529</v>
      </c>
      <c r="F570" s="333"/>
      <c r="G570" s="333"/>
      <c r="H570" s="334"/>
      <c r="I570" s="2"/>
      <c r="J570" s="321"/>
      <c r="K570" s="2"/>
      <c r="L570" s="2"/>
      <c r="M570" s="33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2">
        <f>'[2]Prior Year'!BZ71</f>
        <v>0</v>
      </c>
      <c r="C571" s="332">
        <f>BZ71</f>
        <v>0</v>
      </c>
      <c r="D571" s="326" t="s">
        <v>529</v>
      </c>
      <c r="E571" s="326" t="s">
        <v>529</v>
      </c>
      <c r="F571" s="333"/>
      <c r="G571" s="333"/>
      <c r="H571" s="334"/>
      <c r="I571" s="2"/>
      <c r="J571" s="321"/>
      <c r="K571" s="2"/>
      <c r="L571" s="2"/>
      <c r="M571" s="33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2">
        <f>'[2]Prior Year'!CA71</f>
        <v>10171612.68</v>
      </c>
      <c r="C572" s="332">
        <f>CA71</f>
        <v>11264386.480000002</v>
      </c>
      <c r="D572" s="326" t="s">
        <v>529</v>
      </c>
      <c r="E572" s="326" t="s">
        <v>529</v>
      </c>
      <c r="F572" s="333"/>
      <c r="G572" s="333"/>
      <c r="H572" s="334"/>
      <c r="I572" s="2"/>
      <c r="J572" s="321"/>
      <c r="K572" s="2"/>
      <c r="L572" s="2"/>
      <c r="M572" s="33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2">
        <f>'[2]Prior Year'!CB71</f>
        <v>0</v>
      </c>
      <c r="C573" s="332">
        <f>CB71</f>
        <v>0</v>
      </c>
      <c r="D573" s="326" t="s">
        <v>529</v>
      </c>
      <c r="E573" s="326" t="s">
        <v>529</v>
      </c>
      <c r="F573" s="333"/>
      <c r="G573" s="333"/>
      <c r="H573" s="334"/>
      <c r="I573" s="2"/>
      <c r="J573" s="321"/>
      <c r="K573" s="2"/>
      <c r="L573" s="2"/>
      <c r="M573" s="33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2">
        <f>'[2]Prior Year'!CC71</f>
        <v>369162423.76373535</v>
      </c>
      <c r="C574" s="332">
        <f>CC71</f>
        <v>298617527.69922817</v>
      </c>
      <c r="D574" s="326" t="s">
        <v>529</v>
      </c>
      <c r="E574" s="326" t="s">
        <v>529</v>
      </c>
      <c r="F574" s="333"/>
      <c r="G574" s="333"/>
      <c r="H574" s="334"/>
      <c r="I574" s="2"/>
      <c r="J574" s="321"/>
      <c r="K574" s="2"/>
      <c r="L574" s="2"/>
      <c r="M574" s="33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2">
        <f>'[2]Prior Year'!CD71</f>
        <v>60393848.590000004</v>
      </c>
      <c r="C575" s="332">
        <f>CD71</f>
        <v>52221306.109999999</v>
      </c>
      <c r="D575" s="326" t="s">
        <v>529</v>
      </c>
      <c r="E575" s="326" t="s">
        <v>529</v>
      </c>
      <c r="F575" s="333"/>
      <c r="G575" s="333"/>
      <c r="H575" s="33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5"/>
      <c r="B612" s="2"/>
      <c r="C612" s="326" t="s">
        <v>589</v>
      </c>
      <c r="D612" s="2">
        <f>CE76-(BE76+CD76)</f>
        <v>2163121.6770229996</v>
      </c>
      <c r="E612" s="2">
        <f>SUM(C624:D647)+SUM(C668:D713)</f>
        <v>839330992.17016661</v>
      </c>
      <c r="F612" s="2">
        <f>CE64-(AX64+BD64+BE64+BG64+BJ64+BN64+BP64+BQ64+CB64+CC64+CD64)</f>
        <v>211826882.29000002</v>
      </c>
      <c r="G612" s="2">
        <f>CE77-(AX77+AY77+BD77+BE77+BG77+BJ77+BN77+BP77+BQ77+CB77+CC77+CD77)</f>
        <v>625194.54999999993</v>
      </c>
      <c r="H612" s="325">
        <f>CE60-(AX60+AY60+AZ60+BD60+BE60+BG60+BJ60+BN60+BO60+BP60+BQ60+BR60+CB60+CC60+CD60)</f>
        <v>3460.8799999999987</v>
      </c>
      <c r="I612" s="2">
        <f>CE78-(AX78+AY78+AZ78+BD78+BE78+BF78+BG78+BJ78+BN78+BO78+BP78+BQ78+BR78+CB78+CC78+CD78)</f>
        <v>142657.77890550156</v>
      </c>
      <c r="J612" s="2">
        <f>CE79-(AX79+AY79+AZ79+BA79+BD79+BE79+BF79+BG79+BJ79+BN79+BO79+BP79+BQ79+BR79+CB79+CC79+CD79)</f>
        <v>4091106</v>
      </c>
      <c r="K612" s="2">
        <f>CE75-(AW75+AX75+AY75+AZ75+BA75+BB75+BC75+BD75+BE75+BF75+BG75+BH75+BI75+BJ75+BK75+BL75+BM75+BN75+BO75+BP75+BQ75+BR75+BS75+BT75+BU75+BV75+BW75+BX75+CB75+CC75+CD75)</f>
        <v>4071161571.7700005</v>
      </c>
      <c r="L612" s="325">
        <f>CE80-(AW80+AX80+AY80+AZ80+BA80+BB80+BC80+BD80+BE80+BF80+BG80+BH80+BI80+BJ80+BK80+BL80+BM80+BN80+BO80+BP80+BQ80+BR80+BS80+BT80+BU80+BV80+BW80+BX80+BY80+BZ80+CA80+CB80+CC80+CD80)</f>
        <v>1185.5699999999997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5"/>
      <c r="B613" s="2"/>
      <c r="C613" s="326" t="s">
        <v>590</v>
      </c>
      <c r="D613" s="326" t="s">
        <v>591</v>
      </c>
      <c r="E613" s="329" t="s">
        <v>592</v>
      </c>
      <c r="F613" s="326" t="s">
        <v>593</v>
      </c>
      <c r="G613" s="326" t="s">
        <v>594</v>
      </c>
      <c r="H613" s="326" t="s">
        <v>595</v>
      </c>
      <c r="I613" s="326" t="s">
        <v>596</v>
      </c>
      <c r="J613" s="326" t="s">
        <v>597</v>
      </c>
      <c r="K613" s="326" t="s">
        <v>598</v>
      </c>
      <c r="L613" s="329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5">
        <v>8430</v>
      </c>
      <c r="B614" s="329" t="s">
        <v>140</v>
      </c>
      <c r="C614" s="2">
        <f>BE71</f>
        <v>37671928.679999992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1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5"/>
      <c r="B615" s="329" t="s">
        <v>601</v>
      </c>
      <c r="C615" s="336">
        <f>CD69-CD70</f>
        <v>52221306.109999999</v>
      </c>
      <c r="D615" s="337">
        <f>SUM(C614:C615)</f>
        <v>89893234.789999992</v>
      </c>
      <c r="E615" s="2"/>
      <c r="F615" s="2"/>
      <c r="G615" s="2"/>
      <c r="H615" s="2"/>
      <c r="I615" s="2"/>
      <c r="J615" s="2"/>
      <c r="K615" s="2"/>
      <c r="L615" s="2"/>
      <c r="M615" s="2"/>
      <c r="N615" s="321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5">
        <v>8310</v>
      </c>
      <c r="B616" s="338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1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5">
        <v>8510</v>
      </c>
      <c r="B617" s="338" t="s">
        <v>145</v>
      </c>
      <c r="C617" s="2">
        <f>BJ71</f>
        <v>25477.87</v>
      </c>
      <c r="D617" s="2">
        <f>(D615/D612)*BJ76</f>
        <v>106537.66879945406</v>
      </c>
      <c r="E617" s="2"/>
      <c r="F617" s="2"/>
      <c r="G617" s="2"/>
      <c r="H617" s="2"/>
      <c r="I617" s="2"/>
      <c r="J617" s="2"/>
      <c r="K617" s="2"/>
      <c r="L617" s="2"/>
      <c r="M617" s="2"/>
      <c r="N617" s="321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5">
        <v>8470</v>
      </c>
      <c r="B618" s="338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1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5">
        <v>8610</v>
      </c>
      <c r="B619" s="338" t="s">
        <v>608</v>
      </c>
      <c r="C619" s="2">
        <f>BN71</f>
        <v>27733760.25</v>
      </c>
      <c r="D619" s="2">
        <f>(D615/D612)*BN76</f>
        <v>516669.89578982943</v>
      </c>
      <c r="E619" s="2"/>
      <c r="F619" s="2"/>
      <c r="G619" s="2"/>
      <c r="H619" s="2"/>
      <c r="I619" s="2"/>
      <c r="J619" s="2"/>
      <c r="K619" s="2"/>
      <c r="L619" s="2"/>
      <c r="M619" s="2"/>
      <c r="N619" s="321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5">
        <v>8790</v>
      </c>
      <c r="B620" s="338" t="s">
        <v>610</v>
      </c>
      <c r="C620" s="2">
        <f>CC71</f>
        <v>298617527.69922817</v>
      </c>
      <c r="D620" s="2">
        <f>(D615/D612)*CC76</f>
        <v>37932764.515244283</v>
      </c>
      <c r="E620" s="2"/>
      <c r="F620" s="2"/>
      <c r="G620" s="2"/>
      <c r="H620" s="2"/>
      <c r="I620" s="2"/>
      <c r="J620" s="2"/>
      <c r="K620" s="2"/>
      <c r="L620" s="2"/>
      <c r="M620" s="2"/>
      <c r="N620" s="321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5">
        <v>8630</v>
      </c>
      <c r="B621" s="338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1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5">
        <v>8770</v>
      </c>
      <c r="B622" s="329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1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5">
        <v>8640</v>
      </c>
      <c r="B623" s="338" t="s">
        <v>616</v>
      </c>
      <c r="C623" s="2">
        <f>BQ71</f>
        <v>0</v>
      </c>
      <c r="D623" s="2">
        <f>(D615/D612)*BQ76</f>
        <v>0</v>
      </c>
      <c r="E623" s="2">
        <f>SUM(C616:D623)</f>
        <v>364932737.89906174</v>
      </c>
      <c r="F623" s="2"/>
      <c r="G623" s="2"/>
      <c r="H623" s="2"/>
      <c r="I623" s="2"/>
      <c r="J623" s="2"/>
      <c r="K623" s="2"/>
      <c r="L623" s="2"/>
      <c r="M623" s="2"/>
      <c r="N623" s="321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5">
        <v>8420</v>
      </c>
      <c r="B624" s="338" t="s">
        <v>139</v>
      </c>
      <c r="C624" s="2">
        <f>BD71</f>
        <v>1570078.52</v>
      </c>
      <c r="D624" s="2">
        <f>(D615/D612)*BD76</f>
        <v>1506749.5875272003</v>
      </c>
      <c r="E624" s="2">
        <f>(E623/E612)*SUM(C624:D624)</f>
        <v>1337774.1508406559</v>
      </c>
      <c r="F624" s="2">
        <f>SUM(C624:E624)</f>
        <v>4414602.258367856</v>
      </c>
      <c r="G624" s="2"/>
      <c r="H624" s="2"/>
      <c r="I624" s="2"/>
      <c r="J624" s="2"/>
      <c r="K624" s="2"/>
      <c r="L624" s="2"/>
      <c r="M624" s="2"/>
      <c r="N624" s="321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5">
        <v>8320</v>
      </c>
      <c r="B625" s="338" t="s">
        <v>135</v>
      </c>
      <c r="C625" s="2">
        <f>AY71</f>
        <v>9428943.8800000008</v>
      </c>
      <c r="D625" s="2">
        <f>(D615/D612)*AY76</f>
        <v>1136155.7765836774</v>
      </c>
      <c r="E625" s="2">
        <f>(E623/E612)*SUM(C625:D625)</f>
        <v>4593599.8787375186</v>
      </c>
      <c r="F625" s="2">
        <f>(F624/F612)*AY64</f>
        <v>20107.708029909863</v>
      </c>
      <c r="G625" s="2">
        <f>SUM(C625:F625)</f>
        <v>15178807.243351106</v>
      </c>
      <c r="H625" s="2"/>
      <c r="I625" s="2"/>
      <c r="J625" s="2"/>
      <c r="K625" s="2"/>
      <c r="L625" s="2"/>
      <c r="M625" s="2"/>
      <c r="N625" s="321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5">
        <v>8650</v>
      </c>
      <c r="B626" s="338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1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5">
        <v>8620</v>
      </c>
      <c r="B627" s="329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1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5">
        <v>8330</v>
      </c>
      <c r="B628" s="338" t="s">
        <v>136</v>
      </c>
      <c r="C628" s="2">
        <f>AZ71</f>
        <v>1624876.9599999995</v>
      </c>
      <c r="D628" s="2">
        <f>(D615/D612)*AZ76</f>
        <v>416618.33418804576</v>
      </c>
      <c r="E628" s="2">
        <f>(E623/E612)*SUM(C628:D628)</f>
        <v>887621.77742276224</v>
      </c>
      <c r="F628" s="2">
        <f>(F624/F612)*AZ64</f>
        <v>28125.344560585643</v>
      </c>
      <c r="G628" s="2">
        <f>(G625/G612)*AZ77</f>
        <v>0</v>
      </c>
      <c r="H628" s="2">
        <f>SUM(C626:G628)</f>
        <v>2957242.4161713929</v>
      </c>
      <c r="I628" s="2"/>
      <c r="J628" s="2"/>
      <c r="K628" s="2"/>
      <c r="L628" s="2"/>
      <c r="M628" s="2"/>
      <c r="N628" s="321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5">
        <v>8460</v>
      </c>
      <c r="B629" s="338" t="s">
        <v>141</v>
      </c>
      <c r="C629" s="2">
        <f>BF71</f>
        <v>14539119.18</v>
      </c>
      <c r="D629" s="2">
        <f>(D615/D612)*BF76</f>
        <v>966179.50409341184</v>
      </c>
      <c r="E629" s="2">
        <f>(E623/E612)*SUM(C629:D629)</f>
        <v>6741549.1069841748</v>
      </c>
      <c r="F629" s="2">
        <f>(F624/F612)*BF64</f>
        <v>23320.573547179505</v>
      </c>
      <c r="G629" s="2">
        <f>(G625/G612)*BF77</f>
        <v>0</v>
      </c>
      <c r="H629" s="2">
        <f>(H628/H612)*BF60</f>
        <v>158710.56100751099</v>
      </c>
      <c r="I629" s="2">
        <f>SUM(C629:H629)</f>
        <v>22428878.925632279</v>
      </c>
      <c r="J629" s="2"/>
      <c r="K629" s="2"/>
      <c r="L629" s="2"/>
      <c r="M629" s="2"/>
      <c r="N629" s="321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5">
        <v>8350</v>
      </c>
      <c r="B630" s="338" t="s">
        <v>625</v>
      </c>
      <c r="C630" s="2">
        <f>BA71</f>
        <v>873416.89999999991</v>
      </c>
      <c r="D630" s="2">
        <f>(D615/D612)*BA76</f>
        <v>88613.646567569027</v>
      </c>
      <c r="E630" s="2">
        <f>(E623/E612)*SUM(C630:D630)</f>
        <v>418281.27946722624</v>
      </c>
      <c r="F630" s="2">
        <f>(F624/F612)*BA64</f>
        <v>1011.5014860238413</v>
      </c>
      <c r="G630" s="2">
        <f>(G625/G612)*BA77</f>
        <v>0</v>
      </c>
      <c r="H630" s="2">
        <f>(H628/H612)*BA60</f>
        <v>9134.3593042440643</v>
      </c>
      <c r="I630" s="2">
        <f>(I629/I612)*BA78</f>
        <v>42044.823648911741</v>
      </c>
      <c r="J630" s="2">
        <f>SUM(C630:I630)</f>
        <v>1432502.5104739747</v>
      </c>
      <c r="K630" s="2"/>
      <c r="L630" s="2"/>
      <c r="M630" s="2"/>
      <c r="N630" s="321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5">
        <v>8200</v>
      </c>
      <c r="B631" s="338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1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5">
        <v>8360</v>
      </c>
      <c r="B632" s="338" t="s">
        <v>629</v>
      </c>
      <c r="C632" s="2">
        <f>BB71</f>
        <v>9023821.8200000003</v>
      </c>
      <c r="D632" s="2">
        <f>(D615/D612)*BB76</f>
        <v>10409.084077706009</v>
      </c>
      <c r="E632" s="2">
        <f>(E623/E612)*SUM(C632:D632)</f>
        <v>3927993.4249931523</v>
      </c>
      <c r="F632" s="2">
        <f>(F624/F612)*BB64</f>
        <v>136.38702085914639</v>
      </c>
      <c r="G632" s="2">
        <f>(G625/G612)*BB77</f>
        <v>0</v>
      </c>
      <c r="H632" s="2">
        <f>(H628/H612)*BB60</f>
        <v>55925.520716817038</v>
      </c>
      <c r="I632" s="2">
        <f>(I629/I612)*BB78</f>
        <v>4860.0645121363268</v>
      </c>
      <c r="J632" s="2">
        <f>(J630/J612)*BB79</f>
        <v>0</v>
      </c>
      <c r="K632" s="2"/>
      <c r="L632" s="2"/>
      <c r="M632" s="2"/>
      <c r="N632" s="321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5">
        <v>8370</v>
      </c>
      <c r="B633" s="338" t="s">
        <v>631</v>
      </c>
      <c r="C633" s="2">
        <f>BC71</f>
        <v>563047.01</v>
      </c>
      <c r="D633" s="2">
        <f>(D615/D612)*BC76</f>
        <v>11420.022216769892</v>
      </c>
      <c r="E633" s="2">
        <f>(E623/E612)*SUM(C633:D633)</f>
        <v>249772.53176076143</v>
      </c>
      <c r="F633" s="2">
        <f>(F624/F612)*BC64</f>
        <v>0.14692632769284092</v>
      </c>
      <c r="G633" s="2">
        <f>(G625/G612)*BC77</f>
        <v>0</v>
      </c>
      <c r="H633" s="2">
        <f>(H628/H612)*BC60</f>
        <v>7827.0094693054862</v>
      </c>
      <c r="I633" s="2">
        <f>(I629/I612)*BC78</f>
        <v>5442.3382609309838</v>
      </c>
      <c r="J633" s="2">
        <f>(J630/J612)*BC79</f>
        <v>0</v>
      </c>
      <c r="K633" s="2"/>
      <c r="L633" s="2"/>
      <c r="M633" s="2"/>
      <c r="N633" s="321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5">
        <v>8490</v>
      </c>
      <c r="B634" s="338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1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5">
        <v>8530</v>
      </c>
      <c r="B635" s="338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1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5">
        <v>8480</v>
      </c>
      <c r="B636" s="338" t="s">
        <v>637</v>
      </c>
      <c r="C636" s="2">
        <f>BH71</f>
        <v>1300559.3200000003</v>
      </c>
      <c r="D636" s="2">
        <f>(D615/D612)*BH76</f>
        <v>0</v>
      </c>
      <c r="E636" s="2">
        <f>(E623/E612)*SUM(C636:D636)</f>
        <v>565470.21124595613</v>
      </c>
      <c r="F636" s="2">
        <f>(F624/F612)*BH64</f>
        <v>5.0523900173865854</v>
      </c>
      <c r="G636" s="2">
        <f>(G625/G612)*BH77</f>
        <v>0</v>
      </c>
      <c r="H636" s="2">
        <f>(H628/H612)*BH60</f>
        <v>8408.053840389297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1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5">
        <v>8560</v>
      </c>
      <c r="B637" s="338" t="s">
        <v>147</v>
      </c>
      <c r="C637" s="2">
        <f>BL71</f>
        <v>52267.39</v>
      </c>
      <c r="D637" s="2">
        <f>(D615/D612)*BL76</f>
        <v>214439.65687737364</v>
      </c>
      <c r="E637" s="2">
        <f>(E623/E612)*SUM(C637:D637)</f>
        <v>115961.56193670088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101984.26342931336</v>
      </c>
      <c r="J637" s="2">
        <f>(J630/J612)*BL79</f>
        <v>0</v>
      </c>
      <c r="K637" s="2"/>
      <c r="L637" s="2"/>
      <c r="M637" s="2"/>
      <c r="N637" s="321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5">
        <v>8590</v>
      </c>
      <c r="B638" s="338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1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5">
        <v>8660</v>
      </c>
      <c r="B639" s="338" t="s">
        <v>642</v>
      </c>
      <c r="C639" s="2">
        <f>BS71</f>
        <v>376959.39</v>
      </c>
      <c r="D639" s="2">
        <f>(D615/D612)*BS76</f>
        <v>178014.57228207824</v>
      </c>
      <c r="E639" s="2">
        <f>(E623/E612)*SUM(C639:D639)</f>
        <v>241297.13951659814</v>
      </c>
      <c r="F639" s="2">
        <f>(F624/F612)*BS64</f>
        <v>915.32038582402902</v>
      </c>
      <c r="G639" s="2">
        <f>(G625/G612)*BS77</f>
        <v>0</v>
      </c>
      <c r="H639" s="2">
        <f>(H628/H612)*BS60</f>
        <v>1726.0435729254455</v>
      </c>
      <c r="I639" s="2">
        <f>(I629/I612)*BS78</f>
        <v>84147.326629365343</v>
      </c>
      <c r="J639" s="2">
        <f>(J630/J612)*BS79</f>
        <v>0</v>
      </c>
      <c r="K639" s="2"/>
      <c r="L639" s="2"/>
      <c r="M639" s="2"/>
      <c r="N639" s="321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5">
        <v>8670</v>
      </c>
      <c r="B640" s="338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1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5">
        <v>8680</v>
      </c>
      <c r="B641" s="338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1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5">
        <v>8690</v>
      </c>
      <c r="B642" s="338" t="s">
        <v>648</v>
      </c>
      <c r="C642" s="2">
        <f>BV71</f>
        <v>0</v>
      </c>
      <c r="D642" s="2">
        <f>(D615/D612)*BV76</f>
        <v>0</v>
      </c>
      <c r="E642" s="2">
        <f>(E623/E612)*SUM(C642:D642)</f>
        <v>0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1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5">
        <v>8700</v>
      </c>
      <c r="B643" s="338" t="s">
        <v>650</v>
      </c>
      <c r="C643" s="2">
        <f>BW71</f>
        <v>54057903.18999999</v>
      </c>
      <c r="D643" s="2">
        <f>(D615/D612)*BW76</f>
        <v>2716864.8808767693</v>
      </c>
      <c r="E643" s="2">
        <f>(E623/E612)*SUM(C643:D643)</f>
        <v>24685102.479200136</v>
      </c>
      <c r="F643" s="2">
        <f>(F624/F612)*BW64</f>
        <v>14683.020244548625</v>
      </c>
      <c r="G643" s="2">
        <f>(G625/G612)*BW77</f>
        <v>0</v>
      </c>
      <c r="H643" s="2">
        <f>(H628/H612)*BW60</f>
        <v>156770.89818051062</v>
      </c>
      <c r="I643" s="2">
        <f>(I629/I612)*BW78</f>
        <v>1292646.7115762648</v>
      </c>
      <c r="J643" s="2">
        <f>(J630/J612)*BW79</f>
        <v>0</v>
      </c>
      <c r="K643" s="2"/>
      <c r="L643" s="2"/>
      <c r="M643" s="2"/>
      <c r="N643" s="321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5">
        <v>8710</v>
      </c>
      <c r="B644" s="338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100026781.84213954</v>
      </c>
      <c r="L644" s="2"/>
      <c r="M644" s="2"/>
      <c r="N644" s="321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5">
        <v>8720</v>
      </c>
      <c r="B645" s="338" t="s">
        <v>654</v>
      </c>
      <c r="C645" s="2">
        <f>BY71</f>
        <v>2129710.54</v>
      </c>
      <c r="D645" s="2">
        <f>(D615/D612)*BY76</f>
        <v>7854.8996908863455</v>
      </c>
      <c r="E645" s="2">
        <f>(E623/E612)*SUM(C645:D645)</f>
        <v>929392.11779594992</v>
      </c>
      <c r="F645" s="2">
        <f>(F624/F612)*BY64</f>
        <v>43.660460812293756</v>
      </c>
      <c r="G645" s="2">
        <f>(G625/G612)*BY77</f>
        <v>0</v>
      </c>
      <c r="H645" s="2">
        <f>(H628/H612)*BY60</f>
        <v>10612.604542442592</v>
      </c>
      <c r="I645" s="2">
        <f>(I629/I612)*BY78</f>
        <v>3598.4480016496796</v>
      </c>
      <c r="J645" s="2">
        <f>(J630/J612)*BY79</f>
        <v>0</v>
      </c>
      <c r="K645" s="2">
        <v>0</v>
      </c>
      <c r="L645" s="2"/>
      <c r="M645" s="2"/>
      <c r="N645" s="321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5">
        <v>8730</v>
      </c>
      <c r="B646" s="338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1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5">
        <v>8740</v>
      </c>
      <c r="B647" s="338" t="s">
        <v>658</v>
      </c>
      <c r="C647" s="2">
        <f>CA71</f>
        <v>11264386.480000002</v>
      </c>
      <c r="D647" s="2">
        <f>(D615/D612)*CA76</f>
        <v>685393.67833146267</v>
      </c>
      <c r="E647" s="2">
        <f>(E623/E612)*SUM(C647:D647)</f>
        <v>5195645.1401804779</v>
      </c>
      <c r="F647" s="2">
        <f>(F624/F612)*CA64</f>
        <v>2249.3341225976146</v>
      </c>
      <c r="G647" s="2">
        <f>(G625/G612)*CA77</f>
        <v>0</v>
      </c>
      <c r="H647" s="2">
        <f>(H628/H612)*CA60</f>
        <v>84806.843867747739</v>
      </c>
      <c r="I647" s="2">
        <f>(I629/I612)*CA78</f>
        <v>326477.66197898961</v>
      </c>
      <c r="J647" s="2">
        <f>(J630/J612)*CA79</f>
        <v>0</v>
      </c>
      <c r="K647" s="2">
        <v>0</v>
      </c>
      <c r="L647" s="2">
        <f>SUM(C645:K647)</f>
        <v>20640171.408973023</v>
      </c>
      <c r="M647" s="2"/>
      <c r="N647" s="321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5"/>
      <c r="B648" s="335"/>
      <c r="C648" s="2">
        <f>SUM(C614:C647)</f>
        <v>523075091.18922806</v>
      </c>
      <c r="D648" s="2"/>
      <c r="E648" s="2"/>
      <c r="F648" s="2"/>
      <c r="G648" s="2"/>
      <c r="H648" s="2"/>
      <c r="I648" s="2"/>
      <c r="J648" s="2"/>
      <c r="K648" s="2"/>
      <c r="L648" s="33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6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6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6" t="s">
        <v>590</v>
      </c>
      <c r="D667" s="326" t="s">
        <v>591</v>
      </c>
      <c r="E667" s="329" t="s">
        <v>592</v>
      </c>
      <c r="F667" s="326" t="s">
        <v>593</v>
      </c>
      <c r="G667" s="326" t="s">
        <v>594</v>
      </c>
      <c r="H667" s="326" t="s">
        <v>595</v>
      </c>
      <c r="I667" s="326" t="s">
        <v>596</v>
      </c>
      <c r="J667" s="326" t="s">
        <v>597</v>
      </c>
      <c r="K667" s="326" t="s">
        <v>598</v>
      </c>
      <c r="L667" s="329" t="s">
        <v>599</v>
      </c>
      <c r="M667" s="326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5">
        <v>6010</v>
      </c>
      <c r="B668" s="329" t="s">
        <v>283</v>
      </c>
      <c r="C668" s="2">
        <f>C71</f>
        <v>51674146.350000016</v>
      </c>
      <c r="D668" s="2">
        <f>(D615/D612)*C76</f>
        <v>3573326.2875784016</v>
      </c>
      <c r="E668" s="2">
        <f>(E623/E612)*SUM(C668:D668)</f>
        <v>24021049.668981377</v>
      </c>
      <c r="F668" s="2">
        <f>(F624/F612)*C64</f>
        <v>70947.848680191295</v>
      </c>
      <c r="G668" s="2">
        <f>(G625/G612)*C77</f>
        <v>5770154.2056822255</v>
      </c>
      <c r="H668" s="2">
        <f>(H628/H612)*C60</f>
        <v>266810.44833958935</v>
      </c>
      <c r="I668" s="2">
        <f>(I629/I612)*C78</f>
        <v>1702908.2785076215</v>
      </c>
      <c r="J668" s="2">
        <f>(J630/J612)*C79</f>
        <v>573634.68941679876</v>
      </c>
      <c r="K668" s="2">
        <f>(K644/K612)*C75</f>
        <v>8354151.4999665497</v>
      </c>
      <c r="L668" s="2">
        <f>(L647/L612)*C80</f>
        <v>3571209.0902457368</v>
      </c>
      <c r="M668" s="2">
        <f t="shared" ref="M668:M713" si="20">ROUND(SUM(D668:L668),0)</f>
        <v>47904192</v>
      </c>
      <c r="N668" s="329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5">
        <v>6030</v>
      </c>
      <c r="B669" s="329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29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5">
        <v>6070</v>
      </c>
      <c r="B670" s="329" t="s">
        <v>665</v>
      </c>
      <c r="C670" s="2">
        <f>E71</f>
        <v>103513132.38999999</v>
      </c>
      <c r="D670" s="2">
        <f>(D615/D612)*E76</f>
        <v>12503211.078009915</v>
      </c>
      <c r="E670" s="2">
        <f>(E623/E612)*SUM(C670:D670)</f>
        <v>50442748.162259102</v>
      </c>
      <c r="F670" s="2">
        <f>(F624/F612)*E64</f>
        <v>93315.123782508774</v>
      </c>
      <c r="G670" s="2">
        <f>(G625/G612)*E77</f>
        <v>8041566.1572293621</v>
      </c>
      <c r="H670" s="2">
        <f>(H628/H612)*E60</f>
        <v>658289.09335730842</v>
      </c>
      <c r="I670" s="2">
        <f>(I629/I612)*E78</f>
        <v>5936581.9625319177</v>
      </c>
      <c r="J670" s="2">
        <f>(J630/J612)*E79</f>
        <v>762712.34884931834</v>
      </c>
      <c r="K670" s="2">
        <f>(K644/K612)*E75</f>
        <v>10479823.70394362</v>
      </c>
      <c r="L670" s="2">
        <f>(L647/L612)*E80</f>
        <v>8190469.5978014376</v>
      </c>
      <c r="M670" s="2">
        <f t="shared" si="20"/>
        <v>97108717</v>
      </c>
      <c r="N670" s="329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5">
        <v>6100</v>
      </c>
      <c r="B671" s="329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29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5">
        <v>6120</v>
      </c>
      <c r="B672" s="329" t="s">
        <v>669</v>
      </c>
      <c r="C672" s="2">
        <f>G71</f>
        <v>54.420000000000016</v>
      </c>
      <c r="D672" s="2">
        <f>(D615/D612)*G76</f>
        <v>0</v>
      </c>
      <c r="E672" s="2">
        <f>(E623/E612)*SUM(C672:D672)</f>
        <v>23.661272825298685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24</v>
      </c>
      <c r="N672" s="329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5">
        <v>6140</v>
      </c>
      <c r="B673" s="329" t="s">
        <v>671</v>
      </c>
      <c r="C673" s="2">
        <f>H71</f>
        <v>5571303.29</v>
      </c>
      <c r="D673" s="2">
        <f>(D615/D612)*H76</f>
        <v>589010.12228056602</v>
      </c>
      <c r="E673" s="2">
        <f>(E623/E612)*SUM(C673:D673)</f>
        <v>2678442.7845887016</v>
      </c>
      <c r="F673" s="2">
        <f>(F624/F612)*H64</f>
        <v>1982.6526259343182</v>
      </c>
      <c r="G673" s="2">
        <f>(G625/G612)*H77</f>
        <v>1367086.8804395185</v>
      </c>
      <c r="H673" s="2">
        <f>(H628/H612)*H60</f>
        <v>38895.793781963504</v>
      </c>
      <c r="I673" s="2">
        <f>(I629/I612)*H78</f>
        <v>269834.41939190053</v>
      </c>
      <c r="J673" s="2">
        <f>(J630/J612)*H79</f>
        <v>96155.472207857572</v>
      </c>
      <c r="K673" s="2">
        <f>(K644/K612)*H75</f>
        <v>720775.68592996686</v>
      </c>
      <c r="L673" s="2">
        <f>(L647/L612)*H80</f>
        <v>478238.74474260409</v>
      </c>
      <c r="M673" s="2">
        <f t="shared" si="20"/>
        <v>6240423</v>
      </c>
      <c r="N673" s="329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5">
        <v>6150</v>
      </c>
      <c r="B674" s="329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29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5">
        <v>6170</v>
      </c>
      <c r="B675" s="329" t="s">
        <v>99</v>
      </c>
      <c r="C675" s="2">
        <f>J71</f>
        <v>91990.290000000008</v>
      </c>
      <c r="D675" s="2">
        <f>(D615/D612)*J76</f>
        <v>194167.2163502335</v>
      </c>
      <c r="E675" s="2">
        <f>(E623/E612)*SUM(C675:D675)</f>
        <v>124418.42757736152</v>
      </c>
      <c r="F675" s="2">
        <f>(F624/F612)*J64</f>
        <v>29.523647214579601</v>
      </c>
      <c r="G675" s="2">
        <f>(G625/G612)*J77</f>
        <v>0</v>
      </c>
      <c r="H675" s="2">
        <f>(H628/H612)*J60</f>
        <v>111.08201211896431</v>
      </c>
      <c r="I675" s="2">
        <f>(I629/I612)*J78</f>
        <v>88950.929885463309</v>
      </c>
      <c r="J675" s="2">
        <f>(J630/J612)*J79</f>
        <v>0</v>
      </c>
      <c r="K675" s="2">
        <f>(K644/K612)*J75</f>
        <v>0</v>
      </c>
      <c r="L675" s="2">
        <f>(L647/L612)*J80</f>
        <v>174.09491981893123</v>
      </c>
      <c r="M675" s="2">
        <f t="shared" si="20"/>
        <v>407851</v>
      </c>
      <c r="N675" s="329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5">
        <v>6200</v>
      </c>
      <c r="B676" s="329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29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5">
        <v>6210</v>
      </c>
      <c r="B677" s="329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29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5">
        <v>6330</v>
      </c>
      <c r="B678" s="329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29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5">
        <v>6400</v>
      </c>
      <c r="B679" s="329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29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5">
        <v>7010</v>
      </c>
      <c r="B680" s="329" t="s">
        <v>682</v>
      </c>
      <c r="C680" s="2">
        <f>O71</f>
        <v>26166121.899999999</v>
      </c>
      <c r="D680" s="2">
        <f>(D615/D612)*O76</f>
        <v>1478537.2569769444</v>
      </c>
      <c r="E680" s="2">
        <f>(E623/E612)*SUM(C680:D680)</f>
        <v>12019621.87570053</v>
      </c>
      <c r="F680" s="2">
        <f>(F624/F612)*O64</f>
        <v>44418.312020686892</v>
      </c>
      <c r="G680" s="2">
        <f>(G625/G612)*O77</f>
        <v>0</v>
      </c>
      <c r="H680" s="2">
        <f>(H628/H612)*O60</f>
        <v>143953.74293601478</v>
      </c>
      <c r="I680" s="2">
        <f>(I629/I612)*O78</f>
        <v>704613.33008978586</v>
      </c>
      <c r="J680" s="2">
        <f>(J630/J612)*O79</f>
        <v>0</v>
      </c>
      <c r="K680" s="2">
        <f>(K644/K612)*O75</f>
        <v>2726982.3374663768</v>
      </c>
      <c r="L680" s="2">
        <f>(L647/L612)*O80</f>
        <v>1444117.3598980347</v>
      </c>
      <c r="M680" s="2">
        <f t="shared" si="20"/>
        <v>18562244</v>
      </c>
      <c r="N680" s="329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5">
        <v>7020</v>
      </c>
      <c r="B681" s="329" t="s">
        <v>684</v>
      </c>
      <c r="C681" s="2">
        <f>P71</f>
        <v>62289606.269999996</v>
      </c>
      <c r="D681" s="2">
        <f>(D615/D612)*P76</f>
        <v>5873402.8535195459</v>
      </c>
      <c r="E681" s="2">
        <f>(E623/E612)*SUM(C681:D681)</f>
        <v>29636596.021038566</v>
      </c>
      <c r="F681" s="2">
        <f>(F624/F612)*P64</f>
        <v>314285.00120054872</v>
      </c>
      <c r="G681" s="2">
        <f>(G625/G612)*P77</f>
        <v>0</v>
      </c>
      <c r="H681" s="2">
        <f>(H628/H612)*P60</f>
        <v>270954.66186864296</v>
      </c>
      <c r="I681" s="2">
        <f>(I629/I612)*P78</f>
        <v>2782921.3720666291</v>
      </c>
      <c r="J681" s="2">
        <f>(J630/J612)*P79</f>
        <v>0</v>
      </c>
      <c r="K681" s="2">
        <f>(K644/K612)*P75</f>
        <v>24020884.521326207</v>
      </c>
      <c r="L681" s="2">
        <f>(L647/L612)*P80</f>
        <v>2249828.6488200482</v>
      </c>
      <c r="M681" s="2">
        <f t="shared" si="20"/>
        <v>65148873</v>
      </c>
      <c r="N681" s="329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5">
        <v>7030</v>
      </c>
      <c r="B682" s="329" t="s">
        <v>686</v>
      </c>
      <c r="C682" s="2">
        <f>Q71</f>
        <v>14148773.959999999</v>
      </c>
      <c r="D682" s="2">
        <f>(D615/D612)*Q76</f>
        <v>1689452.0497625018</v>
      </c>
      <c r="E682" s="2">
        <f>(E623/E612)*SUM(C682:D682)</f>
        <v>6886302.5851843478</v>
      </c>
      <c r="F682" s="2">
        <f>(F624/F612)*Q64</f>
        <v>22064.849660421653</v>
      </c>
      <c r="G682" s="2">
        <f>(G625/G612)*Q77</f>
        <v>0</v>
      </c>
      <c r="H682" s="2">
        <f>(H628/H612)*Q60</f>
        <v>77911.214346208988</v>
      </c>
      <c r="I682" s="2">
        <f>(I629/I612)*Q78</f>
        <v>804036.79675538803</v>
      </c>
      <c r="J682" s="2">
        <f>(J630/J612)*Q79</f>
        <v>0</v>
      </c>
      <c r="K682" s="2">
        <f>(K644/K612)*Q75</f>
        <v>1569870.5866305609</v>
      </c>
      <c r="L682" s="2">
        <f>(L647/L612)*Q80</f>
        <v>967967.75419325754</v>
      </c>
      <c r="M682" s="2">
        <f t="shared" si="20"/>
        <v>12017606</v>
      </c>
      <c r="N682" s="329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5">
        <v>7040</v>
      </c>
      <c r="B683" s="329" t="s">
        <v>107</v>
      </c>
      <c r="C683" s="2">
        <f>R71</f>
        <v>6967428</v>
      </c>
      <c r="D683" s="2">
        <f>(D615/D612)*R76</f>
        <v>188736.77889888879</v>
      </c>
      <c r="E683" s="2">
        <f>(E623/E612)*SUM(C683:D683)</f>
        <v>3111429.0190429953</v>
      </c>
      <c r="F683" s="2">
        <f>(F624/F612)*R64</f>
        <v>80106.44921538989</v>
      </c>
      <c r="G683" s="2">
        <f>(G625/G612)*R77</f>
        <v>0</v>
      </c>
      <c r="H683" s="2">
        <f>(H628/H612)*R60</f>
        <v>16517.040725073693</v>
      </c>
      <c r="I683" s="2">
        <f>(I629/I612)*R78</f>
        <v>89944.605496295175</v>
      </c>
      <c r="J683" s="2">
        <f>(J630/J612)*R79</f>
        <v>0</v>
      </c>
      <c r="K683" s="2">
        <f>(K644/K612)*R75</f>
        <v>4857421.3041032981</v>
      </c>
      <c r="L683" s="2">
        <f>(L647/L612)*R80</f>
        <v>0</v>
      </c>
      <c r="M683" s="2">
        <f t="shared" si="20"/>
        <v>8344155</v>
      </c>
      <c r="N683" s="329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5">
        <v>7050</v>
      </c>
      <c r="B684" s="329" t="s">
        <v>689</v>
      </c>
      <c r="C684" s="2">
        <f>S71</f>
        <v>51826109.019999996</v>
      </c>
      <c r="D684" s="2">
        <f>(D615/D612)*S76</f>
        <v>981379.36139868782</v>
      </c>
      <c r="E684" s="2">
        <f>(E623/E612)*SUM(C684:D684)</f>
        <v>22960168.868266527</v>
      </c>
      <c r="F684" s="2">
        <f>(F624/F612)*S64</f>
        <v>814224.86026215833</v>
      </c>
      <c r="G684" s="2">
        <f>(G625/G612)*S77</f>
        <v>0</v>
      </c>
      <c r="H684" s="2">
        <f>(H628/H612)*S60</f>
        <v>49764.741429296017</v>
      </c>
      <c r="I684" s="2">
        <f>(I629/I612)*S78</f>
        <v>467687.22036153579</v>
      </c>
      <c r="J684" s="2">
        <f>(J630/J612)*S79</f>
        <v>0</v>
      </c>
      <c r="K684" s="2">
        <f>(K644/K612)*S75</f>
        <v>-53.522400848898947</v>
      </c>
      <c r="L684" s="2">
        <f>(L647/L612)*S80</f>
        <v>348.18983963786246</v>
      </c>
      <c r="M684" s="2">
        <f t="shared" si="20"/>
        <v>25273520</v>
      </c>
      <c r="N684" s="329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5">
        <v>7060</v>
      </c>
      <c r="B685" s="329" t="s">
        <v>691</v>
      </c>
      <c r="C685" s="2">
        <f>T71</f>
        <v>1775542.27</v>
      </c>
      <c r="D685" s="2">
        <f>(D615/D612)*T76</f>
        <v>61519.610354573051</v>
      </c>
      <c r="E685" s="2">
        <f>(E623/E612)*SUM(C685:D685)</f>
        <v>798736.1695704842</v>
      </c>
      <c r="F685" s="2">
        <f>(F624/F612)*T64</f>
        <v>6757.5273619501122</v>
      </c>
      <c r="G685" s="2">
        <f>(G625/G612)*T77</f>
        <v>0</v>
      </c>
      <c r="H685" s="2">
        <f>(H628/H612)*T60</f>
        <v>7929.5467112614533</v>
      </c>
      <c r="I685" s="2">
        <f>(I629/I612)*T78</f>
        <v>29170.403248346869</v>
      </c>
      <c r="J685" s="2">
        <f>(J630/J612)*T79</f>
        <v>0</v>
      </c>
      <c r="K685" s="2">
        <f>(K644/K612)*T75</f>
        <v>155218.51694479687</v>
      </c>
      <c r="L685" s="2">
        <f>(L647/L612)*T80</f>
        <v>131615.75938311202</v>
      </c>
      <c r="M685" s="2">
        <f t="shared" si="20"/>
        <v>1190948</v>
      </c>
      <c r="N685" s="329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5">
        <v>7070</v>
      </c>
      <c r="B686" s="329" t="s">
        <v>109</v>
      </c>
      <c r="C686" s="2">
        <f>U71</f>
        <v>35678776.869999997</v>
      </c>
      <c r="D686" s="2">
        <f>(D615/D612)*U76</f>
        <v>866257.66492980591</v>
      </c>
      <c r="E686" s="2">
        <f>(E623/E612)*SUM(C686:D686)</f>
        <v>15889416.253967958</v>
      </c>
      <c r="F686" s="2">
        <f>(F624/F612)*U64</f>
        <v>150896.74389685187</v>
      </c>
      <c r="G686" s="2">
        <f>(G625/G612)*U77</f>
        <v>0</v>
      </c>
      <c r="H686" s="2">
        <f>(H628/H612)*U60</f>
        <v>7775.7408483275021</v>
      </c>
      <c r="I686" s="2">
        <f>(I629/I612)*U78</f>
        <v>410310.21953706472</v>
      </c>
      <c r="J686" s="2">
        <f>(J630/J612)*U79</f>
        <v>0</v>
      </c>
      <c r="K686" s="2">
        <f>(K644/K612)*U75</f>
        <v>5213446.4323439887</v>
      </c>
      <c r="L686" s="2">
        <f>(L647/L612)*U80</f>
        <v>0</v>
      </c>
      <c r="M686" s="2">
        <f t="shared" si="20"/>
        <v>22538103</v>
      </c>
      <c r="N686" s="329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5">
        <v>7110</v>
      </c>
      <c r="B687" s="329" t="s">
        <v>694</v>
      </c>
      <c r="C687" s="2">
        <f>V71</f>
        <v>2893029.0199999991</v>
      </c>
      <c r="D687" s="2">
        <f>(D615/D612)*V76</f>
        <v>228892.49346977801</v>
      </c>
      <c r="E687" s="2">
        <f>(E623/E612)*SUM(C687:D687)</f>
        <v>1357380.3136600102</v>
      </c>
      <c r="F687" s="2">
        <f>(F624/F612)*V64</f>
        <v>29234.9371890693</v>
      </c>
      <c r="G687" s="2">
        <f>(G625/G612)*V77</f>
        <v>0</v>
      </c>
      <c r="H687" s="2">
        <f>(H628/H612)*V60</f>
        <v>9117.2697639180715</v>
      </c>
      <c r="I687" s="2">
        <f>(I629/I612)*V78</f>
        <v>106701.60235256804</v>
      </c>
      <c r="J687" s="2">
        <f>(J630/J612)*V79</f>
        <v>0</v>
      </c>
      <c r="K687" s="2">
        <f>(K644/K612)*V75</f>
        <v>986052.91572981421</v>
      </c>
      <c r="L687" s="2">
        <f>(L647/L612)*V80</f>
        <v>11664.359627868393</v>
      </c>
      <c r="M687" s="2">
        <f t="shared" si="20"/>
        <v>2729044</v>
      </c>
      <c r="N687" s="329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5">
        <v>7120</v>
      </c>
      <c r="B688" s="329" t="s">
        <v>696</v>
      </c>
      <c r="C688" s="2">
        <f>W71</f>
        <v>1780652.17</v>
      </c>
      <c r="D688" s="2">
        <f>(D615/D612)*W76</f>
        <v>0</v>
      </c>
      <c r="E688" s="2">
        <f>(E623/E612)*SUM(C688:D688)</f>
        <v>774209.79054263362</v>
      </c>
      <c r="F688" s="2">
        <f>(F624/F612)*W64</f>
        <v>2032.406257020024</v>
      </c>
      <c r="G688" s="2">
        <f>(G625/G612)*W77</f>
        <v>0</v>
      </c>
      <c r="H688" s="2">
        <f>(H628/H612)*W60</f>
        <v>7092.1592352877224</v>
      </c>
      <c r="I688" s="2">
        <f>(I629/I612)*W78</f>
        <v>0</v>
      </c>
      <c r="J688" s="2">
        <f>(J630/J612)*W79</f>
        <v>0</v>
      </c>
      <c r="K688" s="2">
        <f>(K644/K612)*W75</f>
        <v>297290.55806378106</v>
      </c>
      <c r="L688" s="2">
        <f>(L647/L612)*W80</f>
        <v>0</v>
      </c>
      <c r="M688" s="2">
        <f t="shared" si="20"/>
        <v>1080625</v>
      </c>
      <c r="N688" s="329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5">
        <v>7130</v>
      </c>
      <c r="B689" s="329" t="s">
        <v>698</v>
      </c>
      <c r="C689" s="2">
        <f>X71</f>
        <v>3695003.9699999997</v>
      </c>
      <c r="D689" s="2">
        <f>(D615/D612)*X76</f>
        <v>0</v>
      </c>
      <c r="E689" s="2">
        <f>(E623/E612)*SUM(C689:D689)</f>
        <v>1606550.8457319317</v>
      </c>
      <c r="F689" s="2">
        <f>(F624/F612)*X64</f>
        <v>10343.28377106478</v>
      </c>
      <c r="G689" s="2">
        <f>(G625/G612)*X77</f>
        <v>0</v>
      </c>
      <c r="H689" s="2">
        <f>(H628/H612)*X60</f>
        <v>19892.224939457607</v>
      </c>
      <c r="I689" s="2">
        <f>(I629/I612)*X78</f>
        <v>0</v>
      </c>
      <c r="J689" s="2">
        <f>(J630/J612)*X79</f>
        <v>0</v>
      </c>
      <c r="K689" s="2">
        <f>(K644/K612)*X75</f>
        <v>1171775.6761590128</v>
      </c>
      <c r="L689" s="2">
        <f>(L647/L612)*X80</f>
        <v>1044.5695189135874</v>
      </c>
      <c r="M689" s="2">
        <f t="shared" si="20"/>
        <v>2809607</v>
      </c>
      <c r="N689" s="329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5">
        <v>7140</v>
      </c>
      <c r="B690" s="329" t="s">
        <v>1249</v>
      </c>
      <c r="C690" s="2">
        <f>Y71</f>
        <v>26448910.629999999</v>
      </c>
      <c r="D690" s="2">
        <f>(D615/D612)*Y76</f>
        <v>3200276.7020583134</v>
      </c>
      <c r="E690" s="2">
        <f>(E623/E612)*SUM(C690:D690)</f>
        <v>12891170.718710421</v>
      </c>
      <c r="F690" s="2">
        <f>(F624/F612)*Y64</f>
        <v>58037.126742422246</v>
      </c>
      <c r="G690" s="2">
        <f>(G625/G612)*Y77</f>
        <v>0</v>
      </c>
      <c r="H690" s="2">
        <f>(H628/H612)*Y60</f>
        <v>113961.59966389439</v>
      </c>
      <c r="I690" s="2">
        <f>(I629/I612)*Y78</f>
        <v>1508763.8539918715</v>
      </c>
      <c r="J690" s="2">
        <f>(J630/J612)*Y79</f>
        <v>0</v>
      </c>
      <c r="K690" s="2">
        <f>(K644/K612)*Y75</f>
        <v>3460168.3028244497</v>
      </c>
      <c r="L690" s="2">
        <f>(L647/L612)*Y80</f>
        <v>91748.022744576752</v>
      </c>
      <c r="M690" s="2">
        <f t="shared" si="20"/>
        <v>21324126</v>
      </c>
      <c r="N690" s="329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5">
        <v>7150</v>
      </c>
      <c r="B691" s="329" t="s">
        <v>701</v>
      </c>
      <c r="C691" s="2">
        <f>Z71</f>
        <v>63796720.329999991</v>
      </c>
      <c r="D691" s="2">
        <f>(D615/D612)*Z76</f>
        <v>6049019.8023103485</v>
      </c>
      <c r="E691" s="2">
        <f>(E623/E612)*SUM(C691:D691)</f>
        <v>30368230.668054171</v>
      </c>
      <c r="F691" s="2">
        <f>(F624/F612)*Z64</f>
        <v>66701.7595050745</v>
      </c>
      <c r="G691" s="2">
        <f>(G625/G612)*Z77</f>
        <v>0</v>
      </c>
      <c r="H691" s="2">
        <f>(H628/H612)*Z60</f>
        <v>255001.57597432708</v>
      </c>
      <c r="I691" s="2">
        <f>(I629/I612)*Z78</f>
        <v>2876572.4799165847</v>
      </c>
      <c r="J691" s="2">
        <f>(J630/J612)*Z79</f>
        <v>0</v>
      </c>
      <c r="K691" s="2">
        <f>(K644/K612)*Z75</f>
        <v>3781408.7608450959</v>
      </c>
      <c r="L691" s="2">
        <f>(L647/L612)*Z80</f>
        <v>1429841.5764728822</v>
      </c>
      <c r="M691" s="2">
        <f t="shared" si="20"/>
        <v>44826777</v>
      </c>
      <c r="N691" s="329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5">
        <v>7160</v>
      </c>
      <c r="B692" s="329" t="s">
        <v>703</v>
      </c>
      <c r="C692" s="2">
        <f>AA71</f>
        <v>2074847.9200000002</v>
      </c>
      <c r="D692" s="2">
        <f>(D615/D612)*AA76</f>
        <v>176538.4237568939</v>
      </c>
      <c r="E692" s="2">
        <f>(E623/E612)*SUM(C692:D692)</f>
        <v>978880.31081924925</v>
      </c>
      <c r="F692" s="2">
        <f>(F624/F612)*AA64</f>
        <v>23550.368407752496</v>
      </c>
      <c r="G692" s="2">
        <f>(G625/G612)*AA77</f>
        <v>0</v>
      </c>
      <c r="H692" s="2">
        <f>(H628/H612)*AA60</f>
        <v>3674.2511700888194</v>
      </c>
      <c r="I692" s="2">
        <f>(I629/I612)*AA78</f>
        <v>84131.344046399259</v>
      </c>
      <c r="J692" s="2">
        <f>(J630/J612)*AA79</f>
        <v>0</v>
      </c>
      <c r="K692" s="2">
        <f>(K644/K612)*AA75</f>
        <v>242270.13415739633</v>
      </c>
      <c r="L692" s="2">
        <f>(L647/L612)*AA80</f>
        <v>0</v>
      </c>
      <c r="M692" s="2">
        <f t="shared" si="20"/>
        <v>1509045</v>
      </c>
      <c r="N692" s="329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5">
        <v>7170</v>
      </c>
      <c r="B693" s="329" t="s">
        <v>115</v>
      </c>
      <c r="C693" s="2">
        <f>AB71</f>
        <v>126487946.59999998</v>
      </c>
      <c r="D693" s="2">
        <f>(D615/D612)*AB76</f>
        <v>952768.91814332444</v>
      </c>
      <c r="E693" s="2">
        <f>(E623/E612)*SUM(C693:D693)</f>
        <v>55409951.101177208</v>
      </c>
      <c r="F693" s="2">
        <f>(F624/F612)*AB64</f>
        <v>2426519.4579397659</v>
      </c>
      <c r="G693" s="2">
        <f>(G625/G612)*AB77</f>
        <v>0</v>
      </c>
      <c r="H693" s="2">
        <f>(H628/H612)*AB60</f>
        <v>132828.45218379231</v>
      </c>
      <c r="I693" s="2">
        <f>(I629/I612)*AB78</f>
        <v>450245.72691794642</v>
      </c>
      <c r="J693" s="2">
        <f>(J630/J612)*AB79</f>
        <v>0</v>
      </c>
      <c r="K693" s="2">
        <f>(K644/K612)*AB75</f>
        <v>22368294.004988521</v>
      </c>
      <c r="L693" s="2">
        <f>(L647/L612)*AB80</f>
        <v>0</v>
      </c>
      <c r="M693" s="2">
        <f t="shared" si="20"/>
        <v>81740608</v>
      </c>
      <c r="N693" s="329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5">
        <v>7180</v>
      </c>
      <c r="B694" s="329" t="s">
        <v>706</v>
      </c>
      <c r="C694" s="2">
        <f>AC71</f>
        <v>11462235.699999999</v>
      </c>
      <c r="D694" s="2">
        <f>(D615/D612)*AC76</f>
        <v>178439.52423413034</v>
      </c>
      <c r="E694" s="2">
        <f>(E623/E612)*SUM(C694:D694)</f>
        <v>5061249.4000606146</v>
      </c>
      <c r="F694" s="2">
        <f>(F624/F612)*AC64</f>
        <v>50449.73614017541</v>
      </c>
      <c r="G694" s="2">
        <f>(G625/G612)*AC77</f>
        <v>0</v>
      </c>
      <c r="H694" s="2">
        <f>(H628/H612)*AC60</f>
        <v>62086.300004338067</v>
      </c>
      <c r="I694" s="2">
        <f>(I629/I612)*AC78</f>
        <v>85037.334566272752</v>
      </c>
      <c r="J694" s="2">
        <f>(J630/J612)*AC79</f>
        <v>0</v>
      </c>
      <c r="K694" s="2">
        <f>(K644/K612)*AC75</f>
        <v>2724493.4586048489</v>
      </c>
      <c r="L694" s="2">
        <f>(L647/L612)*AC80</f>
        <v>0</v>
      </c>
      <c r="M694" s="2">
        <f t="shared" si="20"/>
        <v>8161756</v>
      </c>
      <c r="N694" s="329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5">
        <v>7190</v>
      </c>
      <c r="B695" s="329" t="s">
        <v>117</v>
      </c>
      <c r="C695" s="2">
        <f>AD71</f>
        <v>2832334.2099999995</v>
      </c>
      <c r="D695" s="2">
        <f>(D615/D612)*AD76</f>
        <v>152463.7824415096</v>
      </c>
      <c r="E695" s="2">
        <f>(E623/E612)*SUM(C695:D695)</f>
        <v>1297760.3753686573</v>
      </c>
      <c r="F695" s="2">
        <f>(F624/F612)*AD64</f>
        <v>3346.0218261686555</v>
      </c>
      <c r="G695" s="2">
        <f>(G625/G612)*AD77</f>
        <v>0</v>
      </c>
      <c r="H695" s="2">
        <f>(H628/H612)*AD60</f>
        <v>14449.206345628358</v>
      </c>
      <c r="I695" s="2">
        <f>(I629/I612)*AD78</f>
        <v>72658.306686059965</v>
      </c>
      <c r="J695" s="2">
        <f>(J630/J612)*AD79</f>
        <v>0</v>
      </c>
      <c r="K695" s="2">
        <f>(K644/K612)*AD75</f>
        <v>349881.04973847815</v>
      </c>
      <c r="L695" s="2">
        <f>(L647/L612)*AD80</f>
        <v>231023.95859972172</v>
      </c>
      <c r="M695" s="2">
        <f t="shared" si="20"/>
        <v>2121583</v>
      </c>
      <c r="N695" s="329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5">
        <v>7200</v>
      </c>
      <c r="B696" s="329" t="s">
        <v>709</v>
      </c>
      <c r="C696" s="2">
        <f>AE71</f>
        <v>7051021.0799999991</v>
      </c>
      <c r="D696" s="2">
        <f>(D615/D612)*AE76</f>
        <v>655888.59960629081</v>
      </c>
      <c r="E696" s="2">
        <f>(E623/E612)*SUM(C696:D696)</f>
        <v>3350887.4047978618</v>
      </c>
      <c r="F696" s="2">
        <f>(F624/F612)*AE64</f>
        <v>631.40078381493754</v>
      </c>
      <c r="G696" s="2">
        <f>(G625/G612)*AE77</f>
        <v>0</v>
      </c>
      <c r="H696" s="2">
        <f>(H628/H612)*AE60</f>
        <v>43031.462540854183</v>
      </c>
      <c r="I696" s="2">
        <f>(I629/I612)*AE78</f>
        <v>307935.85972319148</v>
      </c>
      <c r="J696" s="2">
        <f>(J630/J612)*AE79</f>
        <v>0</v>
      </c>
      <c r="K696" s="2">
        <f>(K644/K612)*AE75</f>
        <v>792743.3154232396</v>
      </c>
      <c r="L696" s="2">
        <f>(L647/L612)*AE80</f>
        <v>0</v>
      </c>
      <c r="M696" s="2">
        <f t="shared" si="20"/>
        <v>5151118</v>
      </c>
      <c r="N696" s="329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5">
        <v>7220</v>
      </c>
      <c r="B697" s="329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29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5">
        <v>7230</v>
      </c>
      <c r="B698" s="329" t="s">
        <v>713</v>
      </c>
      <c r="C698" s="2">
        <f>AG71</f>
        <v>22684068.550000001</v>
      </c>
      <c r="D698" s="2">
        <f>(D615/D612)*AG76</f>
        <v>1386568.7269404624</v>
      </c>
      <c r="E698" s="2">
        <f>(E623/E612)*SUM(C698:D698)</f>
        <v>10465672.835143197</v>
      </c>
      <c r="F698" s="2">
        <f>(F624/F612)*AG64</f>
        <v>36690.048872260486</v>
      </c>
      <c r="G698" s="2">
        <f>(G625/G612)*AG77</f>
        <v>0</v>
      </c>
      <c r="H698" s="2">
        <f>(H628/H612)*AG60</f>
        <v>106433.65715029383</v>
      </c>
      <c r="I698" s="2">
        <f>(I629/I612)*AG78</f>
        <v>649420.94986126386</v>
      </c>
      <c r="J698" s="2">
        <f>(J630/J612)*AG79</f>
        <v>0</v>
      </c>
      <c r="K698" s="2">
        <f>(K644/K612)*AG75</f>
        <v>3787602.8610725822</v>
      </c>
      <c r="L698" s="2">
        <f>(L647/L612)*AG80</f>
        <v>1016017.9520632826</v>
      </c>
      <c r="M698" s="2">
        <f t="shared" si="20"/>
        <v>17448407</v>
      </c>
      <c r="N698" s="329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5">
        <v>7240</v>
      </c>
      <c r="B699" s="329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29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5">
        <v>7250</v>
      </c>
      <c r="B700" s="329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29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5">
        <v>7260</v>
      </c>
      <c r="B701" s="329" t="s">
        <v>121</v>
      </c>
      <c r="C701" s="2">
        <f>AJ71</f>
        <v>14888089.34</v>
      </c>
      <c r="D701" s="2">
        <f>(D615/D612)*AJ76</f>
        <v>757416.30898523028</v>
      </c>
      <c r="E701" s="2">
        <f>(E623/E612)*SUM(C701:D701)</f>
        <v>6802509.6958910543</v>
      </c>
      <c r="F701" s="2">
        <f>(F624/F612)*AJ64</f>
        <v>3598.938931003865</v>
      </c>
      <c r="G701" s="2">
        <f>(G625/G612)*AJ77</f>
        <v>0</v>
      </c>
      <c r="H701" s="2">
        <f>(H628/H612)*AJ60</f>
        <v>66623.572960889593</v>
      </c>
      <c r="I701" s="2">
        <f>(I629/I612)*AJ78</f>
        <v>347654.08041911933</v>
      </c>
      <c r="J701" s="2">
        <f>(J630/J612)*AJ79</f>
        <v>0</v>
      </c>
      <c r="K701" s="2">
        <f>(K644/K612)*AJ75</f>
        <v>947649.97077294323</v>
      </c>
      <c r="L701" s="2">
        <f>(L647/L612)*AJ80</f>
        <v>593837.77150237444</v>
      </c>
      <c r="M701" s="2">
        <f t="shared" si="20"/>
        <v>9519290</v>
      </c>
      <c r="N701" s="329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5">
        <v>7310</v>
      </c>
      <c r="B702" s="329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29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5">
        <v>7320</v>
      </c>
      <c r="B703" s="329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29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5">
        <v>7330</v>
      </c>
      <c r="B704" s="329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29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5">
        <v>7340</v>
      </c>
      <c r="B705" s="329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29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5">
        <v>7350</v>
      </c>
      <c r="B706" s="329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29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5">
        <v>7380</v>
      </c>
      <c r="B707" s="329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29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5">
        <v>7390</v>
      </c>
      <c r="B708" s="329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29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5">
        <v>7400</v>
      </c>
      <c r="B709" s="329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29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5">
        <v>7410</v>
      </c>
      <c r="B710" s="329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29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5">
        <v>7420</v>
      </c>
      <c r="B711" s="329" t="s">
        <v>736</v>
      </c>
      <c r="C711" s="2">
        <f>AT71</f>
        <v>18208219.770000003</v>
      </c>
      <c r="D711" s="2">
        <f>(D615/D612)*AT76</f>
        <v>830015.98072633799</v>
      </c>
      <c r="E711" s="2">
        <f>(E623/E612)*SUM(C711:D711)</f>
        <v>8277634.8807477206</v>
      </c>
      <c r="F711" s="2">
        <f>(F624/F612)*AT64</f>
        <v>482.34933872708399</v>
      </c>
      <c r="G711" s="2">
        <f>(G625/G612)*AT77</f>
        <v>0</v>
      </c>
      <c r="H711" s="2">
        <f>(H628/H612)*AT60</f>
        <v>42578.589722215314</v>
      </c>
      <c r="I711" s="2">
        <f>(I629/I612)*AT78</f>
        <v>395553.32234447991</v>
      </c>
      <c r="J711" s="2">
        <f>(J630/J612)*AT79</f>
        <v>0</v>
      </c>
      <c r="K711" s="2">
        <f>(K644/K612)*AT75</f>
        <v>620006.02455868456</v>
      </c>
      <c r="L711" s="2">
        <f>(L647/L612)*AT80</f>
        <v>33774.414444872658</v>
      </c>
      <c r="M711" s="2">
        <f t="shared" si="20"/>
        <v>10200046</v>
      </c>
      <c r="N711" s="329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5">
        <v>7430</v>
      </c>
      <c r="B712" s="329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29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5">
        <v>7490</v>
      </c>
      <c r="B713" s="329" t="s">
        <v>740</v>
      </c>
      <c r="C713" s="2">
        <f>AV71</f>
        <v>17182574.560000002</v>
      </c>
      <c r="D713" s="2">
        <f>(D615/D612)*AV76</f>
        <v>831259.52412079729</v>
      </c>
      <c r="E713" s="2">
        <f>(E623/E612)*SUM(C713:D713)</f>
        <v>7832235.2608240824</v>
      </c>
      <c r="F713" s="2">
        <f>(F624/F612)*AV64</f>
        <v>13357.481134993906</v>
      </c>
      <c r="G713" s="2">
        <f>(G625/G612)*AV77</f>
        <v>0</v>
      </c>
      <c r="H713" s="2">
        <f>(H628/H612)*AV60</f>
        <v>47637.093658709688</v>
      </c>
      <c r="I713" s="2">
        <f>(I629/I612)*AV78</f>
        <v>396042.88889701053</v>
      </c>
      <c r="J713" s="2">
        <f>(J630/J612)*AV79</f>
        <v>0</v>
      </c>
      <c r="K713" s="2">
        <f>(K644/K612)*AV75</f>
        <v>398623.74294617889</v>
      </c>
      <c r="L713" s="2">
        <f>(L647/L612)*AV80</f>
        <v>197249.54415484908</v>
      </c>
      <c r="M713" s="2">
        <f t="shared" si="20"/>
        <v>9716406</v>
      </c>
      <c r="N713" s="321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1204263730.0692282</v>
      </c>
      <c r="D715" s="2">
        <f>SUM(D616:D647)+SUM(D668:D713)</f>
        <v>89893234.790000021</v>
      </c>
      <c r="E715" s="2">
        <f>SUM(E624:E647)+SUM(E668:E713)</f>
        <v>364932737.89906168</v>
      </c>
      <c r="F715" s="2">
        <f>SUM(F625:F648)+SUM(F668:F713)</f>
        <v>4414602.258367856</v>
      </c>
      <c r="G715" s="2">
        <f>SUM(G626:G647)+SUM(G668:G713)</f>
        <v>15178807.243351106</v>
      </c>
      <c r="H715" s="2">
        <f>SUM(H629:H647)+SUM(H668:H713)</f>
        <v>2957242.4161713943</v>
      </c>
      <c r="I715" s="2">
        <f>SUM(I630:I647)+SUM(I668:I713)</f>
        <v>22428878.925632276</v>
      </c>
      <c r="J715" s="2">
        <f>SUM(J631:J647)+SUM(J668:J713)</f>
        <v>1432502.5104739747</v>
      </c>
      <c r="K715" s="2">
        <f>SUM(K668:K713)</f>
        <v>100026781.84213951</v>
      </c>
      <c r="L715" s="2">
        <f>SUM(L668:L713)</f>
        <v>20640171.408973027</v>
      </c>
      <c r="M715" s="2">
        <f>SUM(M668:M713)</f>
        <v>523075094</v>
      </c>
      <c r="N715" s="329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1204263730.0692284</v>
      </c>
      <c r="D716" s="2">
        <f>D615</f>
        <v>89893234.789999992</v>
      </c>
      <c r="E716" s="2">
        <f>E623</f>
        <v>364932737.89906174</v>
      </c>
      <c r="F716" s="2">
        <f>F624</f>
        <v>4414602.258367856</v>
      </c>
      <c r="G716" s="2">
        <f>G625</f>
        <v>15178807.243351106</v>
      </c>
      <c r="H716" s="2">
        <f>H628</f>
        <v>2957242.4161713929</v>
      </c>
      <c r="I716" s="2">
        <f>I629</f>
        <v>22428878.925632279</v>
      </c>
      <c r="J716" s="2">
        <f>J630</f>
        <v>1432502.5104739747</v>
      </c>
      <c r="K716" s="2">
        <f>K644</f>
        <v>100026781.84213954</v>
      </c>
      <c r="L716" s="2">
        <f>L647</f>
        <v>20640171.408973023</v>
      </c>
      <c r="M716" s="2">
        <f>C648</f>
        <v>523075091.18922806</v>
      </c>
      <c r="N716" s="329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3" t="str">
        <f>RIGHT(C84,3)&amp;"*"&amp;RIGHT(C83,4)&amp;"*"&amp;"A"</f>
        <v>ter*001*A</v>
      </c>
      <c r="B721" s="281">
        <f>ROUND(C166,0)</f>
        <v>0</v>
      </c>
      <c r="C721" s="281">
        <f>ROUND(C167,0)</f>
        <v>-70619</v>
      </c>
      <c r="D721" s="281">
        <f>ROUND(C168,0)</f>
        <v>0</v>
      </c>
      <c r="E721" s="281">
        <f>ROUND(C169,0)</f>
        <v>0</v>
      </c>
      <c r="F721" s="281">
        <f>ROUND(C170,0)</f>
        <v>27762126</v>
      </c>
      <c r="G721" s="281">
        <f>ROUND(C171,0)</f>
        <v>2650025</v>
      </c>
      <c r="H721" s="281">
        <f>ROUND(C172+C173,0)</f>
        <v>0</v>
      </c>
      <c r="I721" s="281">
        <f>ROUND(C176,0)</f>
        <v>4159446</v>
      </c>
      <c r="J721" s="281">
        <f>ROUND(C177,0)</f>
        <v>0</v>
      </c>
      <c r="K721" s="281">
        <f>ROUND(C180,0)</f>
        <v>0</v>
      </c>
      <c r="L721" s="281">
        <f>ROUND(C181,0)</f>
        <v>0</v>
      </c>
      <c r="M721" s="281">
        <f>ROUND(C184,0)</f>
        <v>34921775</v>
      </c>
      <c r="N721" s="281">
        <f>ROUND(C185,0)</f>
        <v>0</v>
      </c>
      <c r="O721" s="281">
        <f>ROUND(C186,0)</f>
        <v>0</v>
      </c>
      <c r="P721" s="281">
        <f>ROUND(C189,0)</f>
        <v>19866503</v>
      </c>
      <c r="Q721" s="281">
        <f>ROUND(C190,0)</f>
        <v>0</v>
      </c>
      <c r="R721" s="281">
        <f>ROUND(B196,0)</f>
        <v>1030582</v>
      </c>
      <c r="S721" s="281">
        <f>ROUND(C196,0)</f>
        <v>74733</v>
      </c>
      <c r="T721" s="281">
        <f>ROUND(D196,0)</f>
        <v>0</v>
      </c>
      <c r="U721" s="281">
        <f>ROUND(B197,0)</f>
        <v>258863793</v>
      </c>
      <c r="V721" s="281">
        <f>ROUND(C197,0)</f>
        <v>13689453</v>
      </c>
      <c r="W721" s="281">
        <f>ROUND(D197,0)</f>
        <v>1203104</v>
      </c>
      <c r="X721" s="281">
        <f>ROUND(B198,0)</f>
        <v>0</v>
      </c>
      <c r="Y721" s="281">
        <f>ROUND(C198,0)</f>
        <v>0</v>
      </c>
      <c r="Z721" s="281">
        <f>ROUND(D198,0)</f>
        <v>0</v>
      </c>
      <c r="AA721" s="281">
        <f>ROUND(B199,0)</f>
        <v>12862876</v>
      </c>
      <c r="AB721" s="281">
        <f>ROUND(C199,0)</f>
        <v>11504427</v>
      </c>
      <c r="AC721" s="281">
        <f>ROUND(D199,0)</f>
        <v>0</v>
      </c>
      <c r="AD721" s="281">
        <f>ROUND(B200,0)</f>
        <v>207764212</v>
      </c>
      <c r="AE721" s="281">
        <f>ROUND(C200,0)</f>
        <v>14416895</v>
      </c>
      <c r="AF721" s="281">
        <f>ROUND(D200,0)</f>
        <v>11933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20131629</v>
      </c>
      <c r="AK721" s="281">
        <f>ROUND(C202,0)</f>
        <v>0</v>
      </c>
      <c r="AL721" s="281">
        <f>ROUND(D202,0)</f>
        <v>0</v>
      </c>
      <c r="AM721" s="281">
        <f>ROUND(B203,0)</f>
        <v>153417478</v>
      </c>
      <c r="AN721" s="281">
        <f>ROUND(C203,0)</f>
        <v>-7448653</v>
      </c>
      <c r="AO721" s="281">
        <f>ROUND(D203,0)</f>
        <v>-5438572</v>
      </c>
      <c r="AP721" s="281">
        <f>ROUND(B204,0)</f>
        <v>785061072</v>
      </c>
      <c r="AQ721" s="281">
        <f>ROUND(C204,0)</f>
        <v>32236856</v>
      </c>
      <c r="AR721" s="281">
        <f>ROUND(D204,0)</f>
        <v>-4223536</v>
      </c>
      <c r="AS721" s="281"/>
      <c r="AT721" s="281"/>
      <c r="AU721" s="281"/>
      <c r="AV721" s="281">
        <f>ROUND(B210,0)</f>
        <v>92170701</v>
      </c>
      <c r="AW721" s="281">
        <f>ROUND(C210,0)</f>
        <v>14640282</v>
      </c>
      <c r="AX721" s="281">
        <f>ROUND(D210,0)</f>
        <v>-200</v>
      </c>
      <c r="AY721" s="281">
        <f>ROUND(B211,0)</f>
        <v>0</v>
      </c>
      <c r="AZ721" s="281">
        <f>ROUND(C211,0)</f>
        <v>0</v>
      </c>
      <c r="BA721" s="281">
        <f>ROUND(D211,0)</f>
        <v>0</v>
      </c>
      <c r="BB721" s="281">
        <f>ROUND(B212,0)</f>
        <v>5148121</v>
      </c>
      <c r="BC721" s="281">
        <f>ROUND(C212,0)</f>
        <v>1525963</v>
      </c>
      <c r="BD721" s="281">
        <f>ROUND(D212,0)</f>
        <v>0</v>
      </c>
      <c r="BE721" s="281">
        <f>ROUND(B213,0)</f>
        <v>157042546</v>
      </c>
      <c r="BF721" s="281">
        <f>ROUND(C213,0)</f>
        <v>22495674</v>
      </c>
      <c r="BG721" s="281">
        <f>ROUND(D213,0)</f>
        <v>-2676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268710034</v>
      </c>
      <c r="BR721" s="281">
        <f>ROUND(C217,0)</f>
        <v>39550378</v>
      </c>
      <c r="BS721" s="281">
        <f>ROUND(D217,0)</f>
        <v>-2876</v>
      </c>
      <c r="BT721" s="281">
        <f>ROUND(C222,0)</f>
        <v>0</v>
      </c>
      <c r="BU721" s="281">
        <f>ROUND(C223,0)</f>
        <v>1252671045</v>
      </c>
      <c r="BV721" s="281">
        <f>ROUND(C224,0)</f>
        <v>524200467</v>
      </c>
      <c r="BW721" s="281">
        <f>ROUND(C225,0)</f>
        <v>11085468</v>
      </c>
      <c r="BX721" s="281">
        <f>ROUND(C226,0)</f>
        <v>65785777</v>
      </c>
      <c r="BY721" s="281">
        <f>ROUND(C227,0)</f>
        <v>972360854</v>
      </c>
      <c r="BZ721" s="281">
        <f>ROUND(C230,0)</f>
        <v>0</v>
      </c>
      <c r="CA721" s="281">
        <f>ROUND(C232,0)</f>
        <v>0</v>
      </c>
      <c r="CB721" s="281">
        <f>ROUND(C233,0)</f>
        <v>18013615</v>
      </c>
      <c r="CC721" s="281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3" t="str">
        <f>RIGHT(C84,3)&amp;"*"&amp;RIGHT(C83,4)&amp;"*"&amp;"A"</f>
        <v>ter*001*A</v>
      </c>
      <c r="B725" s="281">
        <f>ROUND(C112,0)</f>
        <v>0</v>
      </c>
      <c r="C725" s="281">
        <f>ROUND(C113,0)</f>
        <v>0</v>
      </c>
      <c r="D725" s="281">
        <f>ROUND(C114,0)</f>
        <v>7985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12098</v>
      </c>
      <c r="I725" s="281">
        <f>ROUND(D115,0)</f>
        <v>0</v>
      </c>
      <c r="J725" s="281">
        <f>ROUND(C117,0)</f>
        <v>50</v>
      </c>
      <c r="K725" s="281">
        <f>ROUND(C118,0)</f>
        <v>351</v>
      </c>
      <c r="L725" s="281">
        <f>ROUND(C119,0)</f>
        <v>19</v>
      </c>
      <c r="M725" s="281">
        <f>ROUND(C120,0)</f>
        <v>126</v>
      </c>
      <c r="N725" s="281">
        <f>ROUND(C121,0)</f>
        <v>0</v>
      </c>
      <c r="O725" s="281">
        <f>ROUND(C122,0)</f>
        <v>22</v>
      </c>
      <c r="P725" s="281">
        <f>ROUND(C123,0)</f>
        <v>0</v>
      </c>
      <c r="Q725" s="281">
        <f>ROUND(C124,0)</f>
        <v>0</v>
      </c>
      <c r="R725" s="281">
        <f>ROUND(C125,0)</f>
        <v>28</v>
      </c>
      <c r="S725" s="281">
        <f>ROUND(C126,0)</f>
        <v>9</v>
      </c>
      <c r="T725" s="281"/>
      <c r="U725" s="281">
        <f>ROUND(C127,0)</f>
        <v>0</v>
      </c>
      <c r="V725" s="281">
        <f>ROUND(C129,0)</f>
        <v>92</v>
      </c>
      <c r="W725" s="281">
        <f>ROUND(C130,0)</f>
        <v>0</v>
      </c>
      <c r="X725" s="281">
        <f>ROUND(B139,0)</f>
        <v>56081</v>
      </c>
      <c r="Y725" s="281">
        <f>ROUND(B140,0)</f>
        <v>142525</v>
      </c>
      <c r="Z725" s="281">
        <f>ROUND(B141,0)</f>
        <v>808593795</v>
      </c>
      <c r="AA725" s="281">
        <f>ROUND(B142,0)</f>
        <v>737724574</v>
      </c>
      <c r="AB725" s="281">
        <f>ROUND(B143,0)</f>
        <v>0</v>
      </c>
      <c r="AC725" s="281">
        <f>ROUND(C139,0)</f>
        <v>40301</v>
      </c>
      <c r="AD725" s="281">
        <f>ROUND(C140,0)</f>
        <v>46585</v>
      </c>
      <c r="AE725" s="281">
        <f>ROUND(C141,0)</f>
        <v>420099431</v>
      </c>
      <c r="AF725" s="281">
        <f>ROUND(C142,0)</f>
        <v>234174817</v>
      </c>
      <c r="AG725" s="281">
        <f>ROUND(C143,0)</f>
        <v>0</v>
      </c>
      <c r="AH725" s="281">
        <f>ROUND(D139,0)</f>
        <v>57751</v>
      </c>
      <c r="AI725" s="281">
        <f>ROUND(D140,0)</f>
        <v>194163</v>
      </c>
      <c r="AJ725" s="281">
        <f>ROUND(D141,0)</f>
        <v>883759997</v>
      </c>
      <c r="AK725" s="281">
        <f>ROUND(D142,0)</f>
        <v>986808958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3" t="str">
        <f>RIGHT(C84,3)&amp;"*"&amp;RIGHT(C83,4)&amp;"*"&amp;"A"</f>
        <v>ter*001*A</v>
      </c>
      <c r="B729" s="281">
        <f>ROUND(C249,0)</f>
        <v>0</v>
      </c>
      <c r="C729" s="281">
        <f>ROUND(C250,0)</f>
        <v>-58726</v>
      </c>
      <c r="D729" s="281">
        <f>ROUND(C251,0)</f>
        <v>0</v>
      </c>
      <c r="E729" s="281">
        <f>ROUND(C252,0)</f>
        <v>642330461</v>
      </c>
      <c r="F729" s="281">
        <f>ROUND(C253,0)</f>
        <v>472654822</v>
      </c>
      <c r="G729" s="281">
        <f>ROUND(C254,0)</f>
        <v>0</v>
      </c>
      <c r="H729" s="281">
        <f>ROUND(C255,0)</f>
        <v>12490453</v>
      </c>
      <c r="I729" s="281">
        <f>ROUND(C256,0)</f>
        <v>0</v>
      </c>
      <c r="J729" s="281">
        <f>ROUND(C257,0)</f>
        <v>21155931</v>
      </c>
      <c r="K729" s="281">
        <f>ROUND(C258,0)</f>
        <v>1622480</v>
      </c>
      <c r="L729" s="281">
        <f>ROUND(C261,0)</f>
        <v>0</v>
      </c>
      <c r="M729" s="281">
        <f>ROUND(C262,0)</f>
        <v>0</v>
      </c>
      <c r="N729" s="281">
        <f>ROUND(C263,0)</f>
        <v>0</v>
      </c>
      <c r="O729" s="281">
        <f>ROUND(C266,0)</f>
        <v>0</v>
      </c>
      <c r="P729" s="281">
        <f>ROUND(C267,0)</f>
        <v>130990502</v>
      </c>
      <c r="Q729" s="281">
        <f>ROUND(C268,0)</f>
        <v>1105316</v>
      </c>
      <c r="R729" s="281">
        <f>ROUND(C269,0)</f>
        <v>271350142</v>
      </c>
      <c r="S729" s="281">
        <f>ROUND(C270,0)</f>
        <v>0</v>
      </c>
      <c r="T729" s="281">
        <f>ROUND(C271,0)</f>
        <v>24367303</v>
      </c>
      <c r="U729" s="281">
        <f>ROUND(C272,0)</f>
        <v>222169175</v>
      </c>
      <c r="V729" s="281">
        <f>ROUND(C273,0)</f>
        <v>20131629</v>
      </c>
      <c r="W729" s="281">
        <f>ROUND(C274,0)</f>
        <v>151407397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4290540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27213552</v>
      </c>
      <c r="AJ729" s="281">
        <f>ROUND(C306,0)</f>
        <v>38577994</v>
      </c>
      <c r="AK729" s="281">
        <f>ROUND(C307,0)</f>
        <v>0</v>
      </c>
      <c r="AL729" s="281">
        <f>ROUND(C308,0)</f>
        <v>0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36089805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-310475</v>
      </c>
      <c r="AY729" s="281">
        <f>ROUND(C325,0)</f>
        <v>12295820</v>
      </c>
      <c r="AZ729" s="281">
        <f>ROUND(C326,0)</f>
        <v>509126655</v>
      </c>
      <c r="BA729" s="281">
        <f>ROUND(C327,0)</f>
        <v>53682149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3833.67</v>
      </c>
      <c r="BJ729" s="281">
        <f>ROUND(C358,0)</f>
        <v>0</v>
      </c>
      <c r="BK729" s="281">
        <f>ROUND(C359,0)</f>
        <v>2112453223</v>
      </c>
      <c r="BL729" s="281">
        <f>ROUND(C362,0)</f>
        <v>0</v>
      </c>
      <c r="BM729" s="281">
        <f>ROUND(C363,0)</f>
        <v>13828799</v>
      </c>
      <c r="BN729" s="281">
        <f>ROUND(C364,0)</f>
        <v>2843324300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411170783</v>
      </c>
      <c r="BT729" s="281">
        <f>ROUND(C379,0)</f>
        <v>56794275</v>
      </c>
      <c r="BU729" s="281">
        <f>ROUND(C380,0)</f>
        <v>20725314</v>
      </c>
      <c r="BV729" s="281">
        <f>ROUND(C381,0)</f>
        <v>254063075</v>
      </c>
      <c r="BW729" s="281">
        <f>ROUND(C382,0)</f>
        <v>10765833</v>
      </c>
      <c r="BX729" s="281">
        <f>ROUND(C383,0)</f>
        <v>104417997</v>
      </c>
      <c r="BY729" s="281">
        <f>ROUND(C384,0)</f>
        <v>31637768</v>
      </c>
      <c r="BZ729" s="281">
        <f>ROUND(C385,0)</f>
        <v>39965001</v>
      </c>
      <c r="CA729" s="281">
        <f>ROUND(C386,0)</f>
        <v>0</v>
      </c>
      <c r="CB729" s="281">
        <f>ROUND(C387,0)</f>
        <v>35997293</v>
      </c>
      <c r="CC729" s="281">
        <f>ROUND(C388,0)</f>
        <v>16224013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ter*001*6010*A</v>
      </c>
      <c r="B733" s="281">
        <f>ROUND(C59,0)</f>
        <v>61858</v>
      </c>
      <c r="C733" s="284">
        <f>ROUND(C60,2)</f>
        <v>312.25</v>
      </c>
      <c r="D733" s="281">
        <f>ROUND(C61,0)</f>
        <v>36778517</v>
      </c>
      <c r="E733" s="281">
        <f>ROUND(C62,0)</f>
        <v>5080150</v>
      </c>
      <c r="F733" s="281">
        <f>ROUND(C63,0)</f>
        <v>3275253</v>
      </c>
      <c r="G733" s="281">
        <f>ROUND(C64,0)</f>
        <v>3404307</v>
      </c>
      <c r="H733" s="281">
        <f>ROUND(C65,0)</f>
        <v>10590</v>
      </c>
      <c r="I733" s="281">
        <f>ROUND(C66,0)</f>
        <v>2025646</v>
      </c>
      <c r="J733" s="281">
        <f>ROUND(C67,0)</f>
        <v>850086</v>
      </c>
      <c r="K733" s="281">
        <f>ROUND(C68,0)</f>
        <v>119094</v>
      </c>
      <c r="L733" s="281">
        <f>ROUND(C70,0)</f>
        <v>6556</v>
      </c>
      <c r="M733" s="281">
        <f>ROUND(C71,0)</f>
        <v>51674146</v>
      </c>
      <c r="N733" s="281">
        <f>ROUND(C76,0)</f>
        <v>85986</v>
      </c>
      <c r="O733" s="281">
        <f>ROUND(C74,0)</f>
        <v>352591</v>
      </c>
      <c r="P733" s="281">
        <f>IF(C77&gt;0,ROUND(C77,0),0)</f>
        <v>237665</v>
      </c>
      <c r="Q733" s="281">
        <f>IF(C78&gt;0,ROUND(C78,0),0)</f>
        <v>10831</v>
      </c>
      <c r="R733" s="281">
        <f>IF(C79&gt;0,ROUND(C79,0),0)</f>
        <v>1638252</v>
      </c>
      <c r="S733" s="281">
        <f>IF(C80&gt;0,ROUND(C80,0),0)</f>
        <v>205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ter*001*6030*A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47904192</v>
      </c>
    </row>
    <row r="735" spans="1:84" ht="12.65" customHeight="1" x14ac:dyDescent="0.35">
      <c r="A735" s="209" t="str">
        <f>RIGHT($C$84,3)&amp;"*"&amp;RIGHT($C$83,4)&amp;"*"&amp;E$55&amp;"*"&amp;"A"</f>
        <v>ter*001*6070*A</v>
      </c>
      <c r="B735" s="281">
        <f>ROUND(E59,0)</f>
        <v>82083</v>
      </c>
      <c r="C735" s="284">
        <f>ROUND(E60,2)</f>
        <v>770.4</v>
      </c>
      <c r="D735" s="281">
        <f>ROUND(E61,0)</f>
        <v>77738855</v>
      </c>
      <c r="E735" s="281">
        <f>ROUND(E62,0)</f>
        <v>10737927</v>
      </c>
      <c r="F735" s="281">
        <f>ROUND(E63,0)</f>
        <v>692607</v>
      </c>
      <c r="G735" s="281">
        <f>ROUND(E64,0)</f>
        <v>4477561</v>
      </c>
      <c r="H735" s="281">
        <f>ROUND(E65,0)</f>
        <v>45661</v>
      </c>
      <c r="I735" s="281">
        <f>ROUND(E66,0)</f>
        <v>2486585</v>
      </c>
      <c r="J735" s="281">
        <f>ROUND(E67,0)</f>
        <v>2974486</v>
      </c>
      <c r="K735" s="281">
        <f>ROUND(E68,0)</f>
        <v>4097459</v>
      </c>
      <c r="L735" s="281">
        <f>ROUND(E70,0)</f>
        <v>57707</v>
      </c>
      <c r="M735" s="281">
        <f>ROUND(E71,0)</f>
        <v>103513132</v>
      </c>
      <c r="N735" s="281">
        <f>ROUND(E76,0)</f>
        <v>300868</v>
      </c>
      <c r="O735" s="281">
        <f>ROUND(E74,0)</f>
        <v>25261712</v>
      </c>
      <c r="P735" s="281">
        <f>IF(E77&gt;0,ROUND(E77,0),0)</f>
        <v>331221</v>
      </c>
      <c r="Q735" s="281">
        <f>IF(E78&gt;0,ROUND(E78,0),0)</f>
        <v>37759</v>
      </c>
      <c r="R735" s="281">
        <f>IF(E79&gt;0,ROUND(E79,0),0)</f>
        <v>2178242</v>
      </c>
      <c r="S735" s="281">
        <f>IF(E80&gt;0,ROUND(E80,0),0)</f>
        <v>470</v>
      </c>
      <c r="T735" s="284">
        <f>IF(E81&gt;0,ROUND(E81,2),0)</f>
        <v>0</v>
      </c>
      <c r="U735" s="281"/>
      <c r="X735" s="281"/>
      <c r="Y735" s="281"/>
      <c r="Z735" s="281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ter*001*6100*A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97108717</v>
      </c>
    </row>
    <row r="737" spans="1:26" ht="12.65" customHeight="1" x14ac:dyDescent="0.35">
      <c r="A737" s="209" t="str">
        <f>RIGHT($C$84,3)&amp;"*"&amp;RIGHT($C$83,4)&amp;"*"&amp;G$55&amp;"*"&amp;"A"</f>
        <v>ter*001*6120*A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182</v>
      </c>
      <c r="J737" s="281">
        <f>ROUND(G67,0)</f>
        <v>0</v>
      </c>
      <c r="K737" s="281">
        <f>ROUND(G68,0)</f>
        <v>0</v>
      </c>
      <c r="L737" s="281">
        <f>ROUND(G70,0)</f>
        <v>128</v>
      </c>
      <c r="M737" s="281">
        <f>ROUND(G71,0)</f>
        <v>54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ter*001*6140*A</v>
      </c>
      <c r="B738" s="281">
        <f>ROUND(H59,0)</f>
        <v>10192</v>
      </c>
      <c r="C738" s="284">
        <f>ROUND(H60,2)</f>
        <v>45.52</v>
      </c>
      <c r="D738" s="281">
        <f>ROUND(H61,0)</f>
        <v>4592369</v>
      </c>
      <c r="E738" s="281">
        <f>ROUND(H62,0)</f>
        <v>634336</v>
      </c>
      <c r="F738" s="281">
        <f>ROUND(H63,0)</f>
        <v>0</v>
      </c>
      <c r="G738" s="281">
        <f>ROUND(H64,0)</f>
        <v>95134</v>
      </c>
      <c r="H738" s="281">
        <f>ROUND(H65,0)</f>
        <v>1019</v>
      </c>
      <c r="I738" s="281">
        <f>ROUND(H66,0)</f>
        <v>38708</v>
      </c>
      <c r="J738" s="281">
        <f>ROUND(H67,0)</f>
        <v>140124</v>
      </c>
      <c r="K738" s="281">
        <f>ROUND(H68,0)</f>
        <v>5995</v>
      </c>
      <c r="L738" s="281">
        <f>ROUND(H70,0)</f>
        <v>0</v>
      </c>
      <c r="M738" s="281">
        <f>ROUND(H71,0)</f>
        <v>5571303</v>
      </c>
      <c r="N738" s="281">
        <f>ROUND(H76,0)</f>
        <v>14173</v>
      </c>
      <c r="O738" s="281">
        <f>ROUND(H74,0)</f>
        <v>0</v>
      </c>
      <c r="P738" s="281">
        <f>IF(H77&gt;0,ROUND(H77,0),0)</f>
        <v>56308</v>
      </c>
      <c r="Q738" s="281">
        <f>IF(H78&gt;0,ROUND(H78,0),0)</f>
        <v>1716</v>
      </c>
      <c r="R738" s="281">
        <f>IF(H79&gt;0,ROUND(H79,0),0)</f>
        <v>274612</v>
      </c>
      <c r="S738" s="281">
        <f>IF(H80&gt;0,ROUND(H80,0),0)</f>
        <v>27</v>
      </c>
      <c r="T738" s="284">
        <f>IF(H81&gt;0,ROUND(H81,2),0)</f>
        <v>0</v>
      </c>
      <c r="U738" s="281"/>
      <c r="X738" s="281"/>
      <c r="Y738" s="281"/>
      <c r="Z738" s="281">
        <f t="shared" si="21"/>
        <v>24</v>
      </c>
    </row>
    <row r="739" spans="1:26" ht="12.65" customHeight="1" x14ac:dyDescent="0.35">
      <c r="A739" s="209" t="str">
        <f>RIGHT($C$84,3)&amp;"*"&amp;RIGHT($C$83,4)&amp;"*"&amp;I$55&amp;"*"&amp;"A"</f>
        <v>ter*001*6150*A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6240423</v>
      </c>
    </row>
    <row r="740" spans="1:26" ht="12.65" customHeight="1" x14ac:dyDescent="0.35">
      <c r="A740" s="209" t="str">
        <f>RIGHT($C$84,3)&amp;"*"&amp;RIGHT($C$83,4)&amp;"*"&amp;J$55&amp;"*"&amp;"A"</f>
        <v>ter*001*6170*A</v>
      </c>
      <c r="B740" s="281">
        <f>ROUND(J59,0)</f>
        <v>12098</v>
      </c>
      <c r="C740" s="284">
        <f>ROUND(J60,2)</f>
        <v>0.13</v>
      </c>
      <c r="D740" s="281">
        <f>ROUND(J61,0)</f>
        <v>8933</v>
      </c>
      <c r="E740" s="281">
        <f>ROUND(J62,0)</f>
        <v>1234</v>
      </c>
      <c r="F740" s="281">
        <f>ROUND(J63,0)</f>
        <v>0</v>
      </c>
      <c r="G740" s="281">
        <f>ROUND(J64,0)</f>
        <v>1417</v>
      </c>
      <c r="H740" s="281">
        <f>ROUND(J65,0)</f>
        <v>509</v>
      </c>
      <c r="I740" s="281">
        <f>ROUND(J66,0)</f>
        <v>32542</v>
      </c>
      <c r="J740" s="281">
        <f>ROUND(J67,0)</f>
        <v>46192</v>
      </c>
      <c r="K740" s="281">
        <f>ROUND(J68,0)</f>
        <v>1161</v>
      </c>
      <c r="L740" s="281">
        <f>ROUND(J70,0)</f>
        <v>0</v>
      </c>
      <c r="M740" s="281">
        <f>ROUND(J71,0)</f>
        <v>91990</v>
      </c>
      <c r="N740" s="281">
        <f>ROUND(J76,0)</f>
        <v>4672</v>
      </c>
      <c r="O740" s="281">
        <f>ROUND(J74,0)</f>
        <v>0</v>
      </c>
      <c r="P740" s="281">
        <f>IF(J77&gt;0,ROUND(J77,0),0)</f>
        <v>0</v>
      </c>
      <c r="Q740" s="281">
        <f>IF(J78&gt;0,ROUND(J78,0),0)</f>
        <v>566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ter*001*6200*A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1"/>
        <v>407851</v>
      </c>
    </row>
    <row r="742" spans="1:26" ht="12.65" customHeight="1" x14ac:dyDescent="0.35">
      <c r="A742" s="209" t="str">
        <f>RIGHT($C$84,3)&amp;"*"&amp;RIGHT($C$83,4)&amp;"*"&amp;L$55&amp;"*"&amp;"A"</f>
        <v>ter*001*6210*A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ter*001*6330*A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ter*001*6400*A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ter*001*7010*A</v>
      </c>
      <c r="B745" s="281">
        <f>ROUND(O59,0)</f>
        <v>7985</v>
      </c>
      <c r="C745" s="284">
        <f>ROUND(O60,2)</f>
        <v>168.47</v>
      </c>
      <c r="D745" s="281">
        <f>ROUND(O61,0)</f>
        <v>19265444</v>
      </c>
      <c r="E745" s="281">
        <f>ROUND(O62,0)</f>
        <v>2661101</v>
      </c>
      <c r="F745" s="281">
        <f>ROUND(O63,0)</f>
        <v>493808</v>
      </c>
      <c r="G745" s="281">
        <f>ROUND(O64,0)</f>
        <v>2131334</v>
      </c>
      <c r="H745" s="281">
        <f>ROUND(O65,0)</f>
        <v>4633</v>
      </c>
      <c r="I745" s="281">
        <f>ROUND(O66,0)</f>
        <v>509232</v>
      </c>
      <c r="J745" s="281">
        <f>ROUND(O67,0)</f>
        <v>351741</v>
      </c>
      <c r="K745" s="281">
        <f>ROUND(O68,0)</f>
        <v>1029013</v>
      </c>
      <c r="L745" s="281">
        <f>ROUND(O70,0)</f>
        <v>1366400</v>
      </c>
      <c r="M745" s="281">
        <f>ROUND(O71,0)</f>
        <v>26166122</v>
      </c>
      <c r="N745" s="281">
        <f>ROUND(O76,0)</f>
        <v>35578</v>
      </c>
      <c r="O745" s="281">
        <f>ROUND(O74,0)</f>
        <v>8786440</v>
      </c>
      <c r="P745" s="281">
        <f>IF(O77&gt;0,ROUND(O77,0),0)</f>
        <v>0</v>
      </c>
      <c r="Q745" s="281">
        <f>IF(O78&gt;0,ROUND(O78,0),0)</f>
        <v>4482</v>
      </c>
      <c r="R745" s="281">
        <f>IF(O79&gt;0,ROUND(O79,0),0)</f>
        <v>0</v>
      </c>
      <c r="S745" s="281">
        <f>IF(O80&gt;0,ROUND(O80,0),0)</f>
        <v>83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ter*001*7020*A</v>
      </c>
      <c r="B746" s="281">
        <f>ROUND(P59,0)</f>
        <v>0</v>
      </c>
      <c r="C746" s="284">
        <f>ROUND(P60,2)</f>
        <v>317.10000000000002</v>
      </c>
      <c r="D746" s="281">
        <f>ROUND(P61,0)</f>
        <v>34241571</v>
      </c>
      <c r="E746" s="281">
        <f>ROUND(P62,0)</f>
        <v>4729726</v>
      </c>
      <c r="F746" s="281">
        <f>ROUND(P63,0)</f>
        <v>950571</v>
      </c>
      <c r="G746" s="281">
        <f>ROUND(P64,0)</f>
        <v>15080410</v>
      </c>
      <c r="H746" s="281">
        <f>ROUND(P65,0)</f>
        <v>6018</v>
      </c>
      <c r="I746" s="281">
        <f>ROUND(P66,0)</f>
        <v>3701918</v>
      </c>
      <c r="J746" s="281">
        <f>ROUND(P67,0)</f>
        <v>1397269</v>
      </c>
      <c r="K746" s="281">
        <f>ROUND(P68,0)</f>
        <v>1966794</v>
      </c>
      <c r="L746" s="281">
        <f>ROUND(P70,0)</f>
        <v>21975</v>
      </c>
      <c r="M746" s="281">
        <f>ROUND(P71,0)</f>
        <v>62289606</v>
      </c>
      <c r="N746" s="281">
        <f>ROUND(P76,0)</f>
        <v>141333</v>
      </c>
      <c r="O746" s="281">
        <f>ROUND(P74,0)</f>
        <v>511318022</v>
      </c>
      <c r="P746" s="281">
        <f>IF(P77&gt;0,ROUND(P77,0),0)</f>
        <v>0</v>
      </c>
      <c r="Q746" s="281">
        <f>IF(P78&gt;0,ROUND(P78,0),0)</f>
        <v>17701</v>
      </c>
      <c r="R746" s="281">
        <f>IF(P79&gt;0,ROUND(P79,0),0)</f>
        <v>0</v>
      </c>
      <c r="S746" s="281">
        <f>IF(P80&gt;0,ROUND(P80,0),0)</f>
        <v>129</v>
      </c>
      <c r="T746" s="284">
        <f>IF(P81&gt;0,ROUND(P81,2),0)</f>
        <v>0</v>
      </c>
      <c r="U746" s="281"/>
      <c r="X746" s="281"/>
      <c r="Y746" s="281"/>
      <c r="Z746" s="281">
        <f t="shared" si="21"/>
        <v>18562244</v>
      </c>
    </row>
    <row r="747" spans="1:26" ht="12.65" customHeight="1" x14ac:dyDescent="0.35">
      <c r="A747" s="209" t="str">
        <f>RIGHT($C$84,3)&amp;"*"&amp;RIGHT($C$83,4)&amp;"*"&amp;Q$55&amp;"*"&amp;"A"</f>
        <v>ter*001*7030*A</v>
      </c>
      <c r="B747" s="281">
        <f>ROUND(Q59,0)</f>
        <v>0</v>
      </c>
      <c r="C747" s="284">
        <f>ROUND(Q60,2)</f>
        <v>91.18</v>
      </c>
      <c r="D747" s="281">
        <f>ROUND(Q61,0)</f>
        <v>10432644</v>
      </c>
      <c r="E747" s="281">
        <f>ROUND(Q62,0)</f>
        <v>1441042</v>
      </c>
      <c r="F747" s="281">
        <f>ROUND(Q63,0)</f>
        <v>0</v>
      </c>
      <c r="G747" s="281">
        <f>ROUND(Q64,0)</f>
        <v>1058743</v>
      </c>
      <c r="H747" s="281">
        <f>ROUND(Q65,0)</f>
        <v>2748</v>
      </c>
      <c r="I747" s="281">
        <f>ROUND(Q66,0)</f>
        <v>132712</v>
      </c>
      <c r="J747" s="281">
        <f>ROUND(Q67,0)</f>
        <v>401917</v>
      </c>
      <c r="K747" s="281">
        <f>ROUND(Q68,0)</f>
        <v>649105</v>
      </c>
      <c r="L747" s="281">
        <f>ROUND(Q70,0)</f>
        <v>-680</v>
      </c>
      <c r="M747" s="281">
        <f>ROUND(Q71,0)</f>
        <v>14148774</v>
      </c>
      <c r="N747" s="281">
        <f>ROUND(Q76,0)</f>
        <v>40654</v>
      </c>
      <c r="O747" s="281">
        <f>ROUND(Q74,0)</f>
        <v>34714304</v>
      </c>
      <c r="P747" s="281">
        <f>IF(Q77&gt;0,ROUND(Q77,0),0)</f>
        <v>0</v>
      </c>
      <c r="Q747" s="281">
        <f>IF(Q78&gt;0,ROUND(Q78,0),0)</f>
        <v>5114</v>
      </c>
      <c r="R747" s="281">
        <f>IF(Q79&gt;0,ROUND(Q79,0),0)</f>
        <v>0</v>
      </c>
      <c r="S747" s="281">
        <f>IF(Q80&gt;0,ROUND(Q80,0),0)</f>
        <v>56</v>
      </c>
      <c r="T747" s="284">
        <f>IF(Q81&gt;0,ROUND(Q81,2),0)</f>
        <v>0</v>
      </c>
      <c r="U747" s="281"/>
      <c r="X747" s="281"/>
      <c r="Y747" s="281"/>
      <c r="Z747" s="281">
        <f t="shared" si="21"/>
        <v>65148873</v>
      </c>
    </row>
    <row r="748" spans="1:26" ht="12.65" customHeight="1" x14ac:dyDescent="0.35">
      <c r="A748" s="209" t="str">
        <f>RIGHT($C$84,3)&amp;"*"&amp;RIGHT($C$83,4)&amp;"*"&amp;R$55&amp;"*"&amp;"A"</f>
        <v>ter*001*7040*A</v>
      </c>
      <c r="B748" s="281">
        <f>ROUND(R59,0)</f>
        <v>0</v>
      </c>
      <c r="C748" s="284">
        <f>ROUND(R60,2)</f>
        <v>19.329999999999998</v>
      </c>
      <c r="D748" s="281">
        <f>ROUND(R61,0)</f>
        <v>1663874</v>
      </c>
      <c r="E748" s="281">
        <f>ROUND(R62,0)</f>
        <v>229828</v>
      </c>
      <c r="F748" s="281">
        <f>ROUND(R63,0)</f>
        <v>217854</v>
      </c>
      <c r="G748" s="281">
        <f>ROUND(R64,0)</f>
        <v>3843766</v>
      </c>
      <c r="H748" s="281">
        <f>ROUND(R65,0)</f>
        <v>1884</v>
      </c>
      <c r="I748" s="281">
        <f>ROUND(R66,0)</f>
        <v>807839</v>
      </c>
      <c r="J748" s="281">
        <f>ROUND(R67,0)</f>
        <v>44900</v>
      </c>
      <c r="K748" s="281">
        <f>ROUND(R68,0)</f>
        <v>144572</v>
      </c>
      <c r="L748" s="281">
        <f>ROUND(R70,0)</f>
        <v>0</v>
      </c>
      <c r="M748" s="281">
        <f>ROUND(R71,0)</f>
        <v>6967428</v>
      </c>
      <c r="N748" s="281">
        <f>ROUND(R76,0)</f>
        <v>4542</v>
      </c>
      <c r="O748" s="281">
        <f>ROUND(R74,0)</f>
        <v>97604001</v>
      </c>
      <c r="P748" s="281">
        <f>IF(R77&gt;0,ROUND(R77,0),0)</f>
        <v>0</v>
      </c>
      <c r="Q748" s="281">
        <f>IF(R78&gt;0,ROUND(R78,0),0)</f>
        <v>572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12017606</v>
      </c>
    </row>
    <row r="749" spans="1:26" ht="12.65" customHeight="1" x14ac:dyDescent="0.35">
      <c r="A749" s="209" t="str">
        <f>RIGHT($C$84,3)&amp;"*"&amp;RIGHT($C$83,4)&amp;"*"&amp;S$55&amp;"*"&amp;"A"</f>
        <v>ter*001*7050*A</v>
      </c>
      <c r="B749" s="281"/>
      <c r="C749" s="284">
        <f>ROUND(S60,2)</f>
        <v>58.24</v>
      </c>
      <c r="D749" s="281">
        <f>ROUND(S61,0)</f>
        <v>3964854</v>
      </c>
      <c r="E749" s="281">
        <f>ROUND(S62,0)</f>
        <v>547658</v>
      </c>
      <c r="F749" s="281">
        <f>ROUND(S63,0)</f>
        <v>147926</v>
      </c>
      <c r="G749" s="281">
        <f>ROUND(S64,0)</f>
        <v>39069140</v>
      </c>
      <c r="H749" s="281">
        <f>ROUND(S65,0)</f>
        <v>1345</v>
      </c>
      <c r="I749" s="281">
        <f>ROUND(S66,0)</f>
        <v>3099342</v>
      </c>
      <c r="J749" s="281">
        <f>ROUND(S67,0)</f>
        <v>233468</v>
      </c>
      <c r="K749" s="281">
        <f>ROUND(S68,0)</f>
        <v>4647006</v>
      </c>
      <c r="L749" s="281">
        <f>ROUND(S70,0)</f>
        <v>0</v>
      </c>
      <c r="M749" s="281">
        <f>ROUND(S71,0)</f>
        <v>51826109</v>
      </c>
      <c r="N749" s="281">
        <f>ROUND(S76,0)</f>
        <v>23615</v>
      </c>
      <c r="O749" s="281">
        <f>ROUND(S74,0)</f>
        <v>1130486</v>
      </c>
      <c r="P749" s="281">
        <f>IF(S77&gt;0,ROUND(S77,0),0)</f>
        <v>0</v>
      </c>
      <c r="Q749" s="281">
        <f>IF(S78&gt;0,ROUND(S78,0),0)</f>
        <v>2975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8344155</v>
      </c>
    </row>
    <row r="750" spans="1:26" ht="12.65" customHeight="1" x14ac:dyDescent="0.35">
      <c r="A750" s="209" t="str">
        <f>RIGHT($C$84,3)&amp;"*"&amp;RIGHT($C$83,4)&amp;"*"&amp;T$55&amp;"*"&amp;"A"</f>
        <v>ter*001*7060*A</v>
      </c>
      <c r="B750" s="281"/>
      <c r="C750" s="284">
        <f>ROUND(T60,2)</f>
        <v>9.2799999999999994</v>
      </c>
      <c r="D750" s="281">
        <f>ROUND(T61,0)</f>
        <v>1259457</v>
      </c>
      <c r="E750" s="281">
        <f>ROUND(T62,0)</f>
        <v>173966</v>
      </c>
      <c r="F750" s="281">
        <f>ROUND(T63,0)</f>
        <v>0</v>
      </c>
      <c r="G750" s="281">
        <f>ROUND(T64,0)</f>
        <v>324248</v>
      </c>
      <c r="H750" s="281">
        <f>ROUND(T65,0)</f>
        <v>600</v>
      </c>
      <c r="I750" s="281">
        <f>ROUND(T66,0)</f>
        <v>123</v>
      </c>
      <c r="J750" s="281">
        <f>ROUND(T67,0)</f>
        <v>14635</v>
      </c>
      <c r="K750" s="281">
        <f>ROUND(T68,0)</f>
        <v>2059</v>
      </c>
      <c r="L750" s="281">
        <f>ROUND(T70,0)</f>
        <v>0</v>
      </c>
      <c r="M750" s="281">
        <f>ROUND(T71,0)</f>
        <v>1775542</v>
      </c>
      <c r="N750" s="281">
        <f>ROUND(T76,0)</f>
        <v>1480</v>
      </c>
      <c r="O750" s="281">
        <f>ROUND(T74,0)</f>
        <v>270844</v>
      </c>
      <c r="P750" s="281">
        <f>IF(T77&gt;0,ROUND(T77,0),0)</f>
        <v>0</v>
      </c>
      <c r="Q750" s="281">
        <f>IF(T78&gt;0,ROUND(T78,0),0)</f>
        <v>186</v>
      </c>
      <c r="R750" s="281">
        <f>IF(T79&gt;0,ROUND(T79,0),0)</f>
        <v>0</v>
      </c>
      <c r="S750" s="281">
        <f>IF(T80&gt;0,ROUND(T80,0),0)</f>
        <v>8</v>
      </c>
      <c r="T750" s="284">
        <f>IF(T81&gt;0,ROUND(T81,2),0)</f>
        <v>0</v>
      </c>
      <c r="U750" s="281"/>
      <c r="X750" s="281"/>
      <c r="Y750" s="281"/>
      <c r="Z750" s="281">
        <f t="shared" si="21"/>
        <v>25273520</v>
      </c>
    </row>
    <row r="751" spans="1:26" ht="12.65" customHeight="1" x14ac:dyDescent="0.35">
      <c r="A751" s="209" t="str">
        <f>RIGHT($C$84,3)&amp;"*"&amp;RIGHT($C$83,4)&amp;"*"&amp;U$55&amp;"*"&amp;"A"</f>
        <v>ter*001*7070*A</v>
      </c>
      <c r="B751" s="281">
        <f>ROUND(U59,0)</f>
        <v>0</v>
      </c>
      <c r="C751" s="284">
        <f>ROUND(U60,2)</f>
        <v>9.1</v>
      </c>
      <c r="D751" s="281">
        <f>ROUND(U61,0)</f>
        <v>1121951</v>
      </c>
      <c r="E751" s="281">
        <f>ROUND(U62,0)</f>
        <v>154973</v>
      </c>
      <c r="F751" s="281">
        <f>ROUND(U63,0)</f>
        <v>3128184</v>
      </c>
      <c r="G751" s="281">
        <f>ROUND(U64,0)</f>
        <v>7240513</v>
      </c>
      <c r="H751" s="281">
        <f>ROUND(U65,0)</f>
        <v>44639</v>
      </c>
      <c r="I751" s="281">
        <f>ROUND(U66,0)</f>
        <v>23591866</v>
      </c>
      <c r="J751" s="281">
        <f>ROUND(U67,0)</f>
        <v>206081</v>
      </c>
      <c r="K751" s="281">
        <f>ROUND(U68,0)</f>
        <v>140621</v>
      </c>
      <c r="L751" s="281">
        <f>ROUND(U70,0)</f>
        <v>0</v>
      </c>
      <c r="M751" s="281">
        <f>ROUND(U71,0)</f>
        <v>35678777</v>
      </c>
      <c r="N751" s="281">
        <f>ROUND(U76,0)</f>
        <v>20845</v>
      </c>
      <c r="O751" s="281">
        <f>ROUND(U74,0)</f>
        <v>91333371</v>
      </c>
      <c r="P751" s="281">
        <f>IF(U77&gt;0,ROUND(U77,0),0)</f>
        <v>0</v>
      </c>
      <c r="Q751" s="281">
        <f>IF(U78&gt;0,ROUND(U78,0),0)</f>
        <v>2610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1190948</v>
      </c>
    </row>
    <row r="752" spans="1:26" ht="12.65" customHeight="1" x14ac:dyDescent="0.35">
      <c r="A752" s="209" t="str">
        <f>RIGHT($C$84,3)&amp;"*"&amp;RIGHT($C$83,4)&amp;"*"&amp;V$55&amp;"*"&amp;"A"</f>
        <v>ter*001*7110*A</v>
      </c>
      <c r="B752" s="281">
        <f>ROUND(V59,0)</f>
        <v>0</v>
      </c>
      <c r="C752" s="284">
        <f>ROUND(V60,2)</f>
        <v>10.67</v>
      </c>
      <c r="D752" s="281">
        <f>ROUND(V61,0)</f>
        <v>1027950</v>
      </c>
      <c r="E752" s="281">
        <f>ROUND(V62,0)</f>
        <v>141989</v>
      </c>
      <c r="F752" s="281">
        <f>ROUND(V63,0)</f>
        <v>7140</v>
      </c>
      <c r="G752" s="281">
        <f>ROUND(V64,0)</f>
        <v>1402787</v>
      </c>
      <c r="H752" s="281">
        <f>ROUND(V65,0)</f>
        <v>0</v>
      </c>
      <c r="I752" s="281">
        <f>ROUND(V66,0)</f>
        <v>255364</v>
      </c>
      <c r="J752" s="281">
        <f>ROUND(V67,0)</f>
        <v>54453</v>
      </c>
      <c r="K752" s="281">
        <f>ROUND(V68,0)</f>
        <v>573</v>
      </c>
      <c r="L752" s="281">
        <f>ROUND(V70,0)</f>
        <v>508</v>
      </c>
      <c r="M752" s="281">
        <f>ROUND(V71,0)</f>
        <v>2893029</v>
      </c>
      <c r="N752" s="281">
        <f>ROUND(V76,0)</f>
        <v>5508</v>
      </c>
      <c r="O752" s="281">
        <f>ROUND(V74,0)</f>
        <v>14454612</v>
      </c>
      <c r="P752" s="281">
        <f>IF(V77&gt;0,ROUND(V77,0),0)</f>
        <v>0</v>
      </c>
      <c r="Q752" s="281">
        <f>IF(V78&gt;0,ROUND(V78,0),0)</f>
        <v>679</v>
      </c>
      <c r="R752" s="281">
        <f>IF(V79&gt;0,ROUND(V79,0),0)</f>
        <v>0</v>
      </c>
      <c r="S752" s="281">
        <f>IF(V80&gt;0,ROUND(V80,0),0)</f>
        <v>1</v>
      </c>
      <c r="T752" s="284">
        <f>IF(V81&gt;0,ROUND(V81,2),0)</f>
        <v>0</v>
      </c>
      <c r="U752" s="281"/>
      <c r="X752" s="281"/>
      <c r="Y752" s="281"/>
      <c r="Z752" s="281">
        <f t="shared" si="21"/>
        <v>22538103</v>
      </c>
    </row>
    <row r="753" spans="1:26" ht="12.65" customHeight="1" x14ac:dyDescent="0.35">
      <c r="A753" s="209" t="str">
        <f>RIGHT($C$84,3)&amp;"*"&amp;RIGHT($C$83,4)&amp;"*"&amp;W$55&amp;"*"&amp;"A"</f>
        <v>ter*001*7120*A</v>
      </c>
      <c r="B753" s="281">
        <f>ROUND(W59,0)</f>
        <v>0</v>
      </c>
      <c r="C753" s="284">
        <f>ROUND(W60,2)</f>
        <v>8.3000000000000007</v>
      </c>
      <c r="D753" s="281">
        <f>ROUND(W61,0)</f>
        <v>1075520</v>
      </c>
      <c r="E753" s="281">
        <f>ROUND(W62,0)</f>
        <v>148560</v>
      </c>
      <c r="F753" s="281">
        <f>ROUND(W63,0)</f>
        <v>0</v>
      </c>
      <c r="G753" s="281">
        <f>ROUND(W64,0)</f>
        <v>97521</v>
      </c>
      <c r="H753" s="281">
        <f>ROUND(W65,0)</f>
        <v>0</v>
      </c>
      <c r="I753" s="281">
        <f>ROUND(W66,0)</f>
        <v>458840</v>
      </c>
      <c r="J753" s="281">
        <f>ROUND(W67,0)</f>
        <v>0</v>
      </c>
      <c r="K753" s="281">
        <f>ROUND(W68,0)</f>
        <v>90</v>
      </c>
      <c r="L753" s="281">
        <f>ROUND(W70,0)</f>
        <v>0</v>
      </c>
      <c r="M753" s="281">
        <f>ROUND(W71,0)</f>
        <v>1780652</v>
      </c>
      <c r="N753" s="281">
        <f>ROUND(W76,0)</f>
        <v>0</v>
      </c>
      <c r="O753" s="281">
        <f>ROUND(W74,0)</f>
        <v>6852118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2729044</v>
      </c>
    </row>
    <row r="754" spans="1:26" ht="12.65" customHeight="1" x14ac:dyDescent="0.35">
      <c r="A754" s="209" t="str">
        <f>RIGHT($C$84,3)&amp;"*"&amp;RIGHT($C$83,4)&amp;"*"&amp;X$55&amp;"*"&amp;"A"</f>
        <v>ter*001*7130*A</v>
      </c>
      <c r="B754" s="281">
        <f>ROUND(X59,0)</f>
        <v>0</v>
      </c>
      <c r="C754" s="284">
        <f>ROUND(X60,2)</f>
        <v>23.28</v>
      </c>
      <c r="D754" s="281">
        <f>ROUND(X61,0)</f>
        <v>2580444</v>
      </c>
      <c r="E754" s="281">
        <f>ROUND(X62,0)</f>
        <v>356432</v>
      </c>
      <c r="F754" s="281">
        <f>ROUND(X63,0)</f>
        <v>0</v>
      </c>
      <c r="G754" s="281">
        <f>ROUND(X64,0)</f>
        <v>496304</v>
      </c>
      <c r="H754" s="281">
        <f>ROUND(X65,0)</f>
        <v>509</v>
      </c>
      <c r="I754" s="281">
        <f>ROUND(X66,0)</f>
        <v>1309703</v>
      </c>
      <c r="J754" s="281">
        <f>ROUND(X67,0)</f>
        <v>0</v>
      </c>
      <c r="K754" s="281">
        <f>ROUND(X68,0)</f>
        <v>112</v>
      </c>
      <c r="L754" s="281">
        <f>ROUND(X70,0)</f>
        <v>1049101</v>
      </c>
      <c r="M754" s="281">
        <f>ROUND(X71,0)</f>
        <v>3695004</v>
      </c>
      <c r="N754" s="281">
        <f>ROUND(X76,0)</f>
        <v>0</v>
      </c>
      <c r="O754" s="281">
        <f>ROUND(X74,0)</f>
        <v>26896750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1080625</v>
      </c>
    </row>
    <row r="755" spans="1:26" ht="12.65" customHeight="1" x14ac:dyDescent="0.35">
      <c r="A755" s="209" t="str">
        <f>RIGHT($C$84,3)&amp;"*"&amp;RIGHT($C$83,4)&amp;"*"&amp;Y$55&amp;"*"&amp;"A"</f>
        <v>ter*001*7140*A</v>
      </c>
      <c r="B755" s="281">
        <f>ROUND(Y59,0)</f>
        <v>0</v>
      </c>
      <c r="C755" s="284">
        <f>ROUND(Y60,2)</f>
        <v>133.37</v>
      </c>
      <c r="D755" s="281">
        <f>ROUND(Y61,0)</f>
        <v>12751390</v>
      </c>
      <c r="E755" s="281">
        <f>ROUND(Y62,0)</f>
        <v>1761326</v>
      </c>
      <c r="F755" s="281">
        <f>ROUND(Y63,0)</f>
        <v>2231579</v>
      </c>
      <c r="G755" s="281">
        <f>ROUND(Y64,0)</f>
        <v>2784809</v>
      </c>
      <c r="H755" s="281">
        <f>ROUND(Y65,0)</f>
        <v>13951</v>
      </c>
      <c r="I755" s="281">
        <f>ROUND(Y66,0)</f>
        <v>4031102</v>
      </c>
      <c r="J755" s="281">
        <f>ROUND(Y67,0)</f>
        <v>761339</v>
      </c>
      <c r="K755" s="281">
        <f>ROUND(Y68,0)</f>
        <v>2097090</v>
      </c>
      <c r="L755" s="281">
        <f>ROUND(Y70,0)</f>
        <v>45007</v>
      </c>
      <c r="M755" s="281">
        <f>ROUND(Y71,0)</f>
        <v>26448911</v>
      </c>
      <c r="N755" s="281">
        <f>ROUND(Y76,0)</f>
        <v>77009</v>
      </c>
      <c r="O755" s="281">
        <f>ROUND(Y74,0)</f>
        <v>74841178</v>
      </c>
      <c r="P755" s="281">
        <f>IF(Y77&gt;0,ROUND(Y77,0),0)</f>
        <v>0</v>
      </c>
      <c r="Q755" s="281">
        <f>IF(Y78&gt;0,ROUND(Y78,0),0)</f>
        <v>9596</v>
      </c>
      <c r="R755" s="281">
        <f>IF(Y79&gt;0,ROUND(Y79,0),0)</f>
        <v>0</v>
      </c>
      <c r="S755" s="281">
        <f>IF(Y80&gt;0,ROUND(Y80,0),0)</f>
        <v>5</v>
      </c>
      <c r="T755" s="284">
        <f>IF(Y81&gt;0,ROUND(Y81,2),0)</f>
        <v>0</v>
      </c>
      <c r="U755" s="281"/>
      <c r="X755" s="281"/>
      <c r="Y755" s="281"/>
      <c r="Z755" s="281">
        <f t="shared" si="21"/>
        <v>2809607</v>
      </c>
    </row>
    <row r="756" spans="1:26" ht="12.65" customHeight="1" x14ac:dyDescent="0.35">
      <c r="A756" s="209" t="str">
        <f>RIGHT($C$84,3)&amp;"*"&amp;RIGHT($C$83,4)&amp;"*"&amp;Z$55&amp;"*"&amp;"A"</f>
        <v>ter*001*7150*A</v>
      </c>
      <c r="B756" s="281">
        <f>ROUND(Z59,0)</f>
        <v>0</v>
      </c>
      <c r="C756" s="284">
        <f>ROUND(Z60,2)</f>
        <v>298.43</v>
      </c>
      <c r="D756" s="281">
        <f>ROUND(Z61,0)</f>
        <v>42083662</v>
      </c>
      <c r="E756" s="281">
        <f>ROUND(Z62,0)</f>
        <v>5812940</v>
      </c>
      <c r="F756" s="281">
        <f>ROUND(Z63,0)</f>
        <v>361126</v>
      </c>
      <c r="G756" s="281">
        <f>ROUND(Z64,0)</f>
        <v>3200566</v>
      </c>
      <c r="H756" s="281">
        <f>ROUND(Z65,0)</f>
        <v>212472</v>
      </c>
      <c r="I756" s="281">
        <f>ROUND(Z66,0)</f>
        <v>3847459</v>
      </c>
      <c r="J756" s="281">
        <f>ROUND(Z67,0)</f>
        <v>1439048</v>
      </c>
      <c r="K756" s="281">
        <f>ROUND(Z68,0)</f>
        <v>7403986</v>
      </c>
      <c r="L756" s="281">
        <f>ROUND(Z70,0)</f>
        <v>1424174</v>
      </c>
      <c r="M756" s="281">
        <f>ROUND(Z71,0)</f>
        <v>63796720</v>
      </c>
      <c r="N756" s="281">
        <f>ROUND(Z76,0)</f>
        <v>145559</v>
      </c>
      <c r="O756" s="281">
        <f>ROUND(Z74,0)</f>
        <v>151436076</v>
      </c>
      <c r="P756" s="281">
        <f>IF(Z77&gt;0,ROUND(Z77,0),0)</f>
        <v>0</v>
      </c>
      <c r="Q756" s="281">
        <f>IF(Z78&gt;0,ROUND(Z78,0),0)</f>
        <v>18296</v>
      </c>
      <c r="R756" s="281">
        <f>IF(Z79&gt;0,ROUND(Z79,0),0)</f>
        <v>0</v>
      </c>
      <c r="S756" s="281">
        <f>IF(Z80&gt;0,ROUND(Z80,0),0)</f>
        <v>82</v>
      </c>
      <c r="T756" s="284">
        <f>IF(Z81&gt;0,ROUND(Z81,2),0)</f>
        <v>0</v>
      </c>
      <c r="U756" s="281"/>
      <c r="X756" s="281"/>
      <c r="Y756" s="281"/>
      <c r="Z756" s="281">
        <f t="shared" si="21"/>
        <v>21324126</v>
      </c>
    </row>
    <row r="757" spans="1:26" ht="12.65" customHeight="1" x14ac:dyDescent="0.35">
      <c r="A757" s="209" t="str">
        <f>RIGHT($C$84,3)&amp;"*"&amp;RIGHT($C$83,4)&amp;"*"&amp;AA$55&amp;"*"&amp;"A"</f>
        <v>ter*001*7160*A</v>
      </c>
      <c r="B757" s="281">
        <f>ROUND(AA59,0)</f>
        <v>0</v>
      </c>
      <c r="C757" s="284">
        <f>ROUND(AA60,2)</f>
        <v>4.3</v>
      </c>
      <c r="D757" s="281">
        <f>ROUND(AA61,0)</f>
        <v>630912</v>
      </c>
      <c r="E757" s="281">
        <f>ROUND(AA62,0)</f>
        <v>87147</v>
      </c>
      <c r="F757" s="281">
        <f>ROUND(AA63,0)</f>
        <v>0</v>
      </c>
      <c r="G757" s="281">
        <f>ROUND(AA64,0)</f>
        <v>1130023</v>
      </c>
      <c r="H757" s="281">
        <f>ROUND(AA65,0)</f>
        <v>1135</v>
      </c>
      <c r="I757" s="281">
        <f>ROUND(AA66,0)</f>
        <v>180608</v>
      </c>
      <c r="J757" s="281">
        <f>ROUND(AA67,0)</f>
        <v>41998</v>
      </c>
      <c r="K757" s="281">
        <f>ROUND(AA68,0)</f>
        <v>918</v>
      </c>
      <c r="L757" s="281">
        <f>ROUND(AA70,0)</f>
        <v>0</v>
      </c>
      <c r="M757" s="281">
        <f>ROUND(AA71,0)</f>
        <v>2074848</v>
      </c>
      <c r="N757" s="281">
        <f>ROUND(AA76,0)</f>
        <v>4248</v>
      </c>
      <c r="O757" s="281">
        <f>ROUND(AA74,0)</f>
        <v>8102794</v>
      </c>
      <c r="P757" s="281">
        <f>IF(AA77&gt;0,ROUND(AA77,0),0)</f>
        <v>0</v>
      </c>
      <c r="Q757" s="281">
        <f>IF(AA78&gt;0,ROUND(AA78,0),0)</f>
        <v>535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44826777</v>
      </c>
    </row>
    <row r="758" spans="1:26" ht="12.65" customHeight="1" x14ac:dyDescent="0.35">
      <c r="A758" s="209" t="str">
        <f>RIGHT($C$84,3)&amp;"*"&amp;RIGHT($C$83,4)&amp;"*"&amp;AB$55&amp;"*"&amp;"A"</f>
        <v>ter*001*7170*A</v>
      </c>
      <c r="B758" s="281"/>
      <c r="C758" s="284">
        <f>ROUND(AB60,2)</f>
        <v>155.44999999999999</v>
      </c>
      <c r="D758" s="281">
        <f>ROUND(AB61,0)</f>
        <v>17972488</v>
      </c>
      <c r="E758" s="281">
        <f>ROUND(AB62,0)</f>
        <v>2482507</v>
      </c>
      <c r="F758" s="281">
        <f>ROUND(AB63,0)</f>
        <v>424943</v>
      </c>
      <c r="G758" s="281">
        <f>ROUND(AB64,0)</f>
        <v>116432245</v>
      </c>
      <c r="H758" s="281">
        <f>ROUND(AB65,0)</f>
        <v>3268</v>
      </c>
      <c r="I758" s="281">
        <f>ROUND(AB66,0)</f>
        <v>1001168</v>
      </c>
      <c r="J758" s="281">
        <f>ROUND(AB67,0)</f>
        <v>226662</v>
      </c>
      <c r="K758" s="281">
        <f>ROUND(AB68,0)</f>
        <v>797732</v>
      </c>
      <c r="L758" s="281">
        <f>ROUND(AB70,0)</f>
        <v>14110333</v>
      </c>
      <c r="M758" s="281">
        <f>ROUND(AB71,0)</f>
        <v>126487947</v>
      </c>
      <c r="N758" s="281">
        <f>ROUND(AB76,0)</f>
        <v>22927</v>
      </c>
      <c r="O758" s="281">
        <f>ROUND(AB74,0)</f>
        <v>756357847</v>
      </c>
      <c r="P758" s="281">
        <f>IF(AB77&gt;0,ROUND(AB77,0),0)</f>
        <v>0</v>
      </c>
      <c r="Q758" s="281">
        <f>IF(AB78&gt;0,ROUND(AB78,0),0)</f>
        <v>2864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1509045</v>
      </c>
    </row>
    <row r="759" spans="1:26" ht="12.65" customHeight="1" x14ac:dyDescent="0.35">
      <c r="A759" s="209" t="str">
        <f>RIGHT($C$84,3)&amp;"*"&amp;RIGHT($C$83,4)&amp;"*"&amp;AC$55&amp;"*"&amp;"A"</f>
        <v>ter*001*7180*A</v>
      </c>
      <c r="B759" s="281">
        <f>ROUND(AC59,0)</f>
        <v>0</v>
      </c>
      <c r="C759" s="284">
        <f>ROUND(AC60,2)</f>
        <v>72.66</v>
      </c>
      <c r="D759" s="281">
        <f>ROUND(AC61,0)</f>
        <v>7611863</v>
      </c>
      <c r="E759" s="281">
        <f>ROUND(AC62,0)</f>
        <v>1051413</v>
      </c>
      <c r="F759" s="281">
        <f>ROUND(AC63,0)</f>
        <v>62200</v>
      </c>
      <c r="G759" s="281">
        <f>ROUND(AC64,0)</f>
        <v>2420741</v>
      </c>
      <c r="H759" s="281">
        <f>ROUND(AC65,0)</f>
        <v>10703</v>
      </c>
      <c r="I759" s="281">
        <f>ROUND(AC66,0)</f>
        <v>49470</v>
      </c>
      <c r="J759" s="281">
        <f>ROUND(AC67,0)</f>
        <v>42450</v>
      </c>
      <c r="K759" s="281">
        <f>ROUND(AC68,0)</f>
        <v>38896</v>
      </c>
      <c r="L759" s="281">
        <f>ROUND(AC70,0)</f>
        <v>0</v>
      </c>
      <c r="M759" s="281">
        <f>ROUND(AC71,0)</f>
        <v>11462236</v>
      </c>
      <c r="N759" s="281">
        <f>ROUND(AC76,0)</f>
        <v>4294</v>
      </c>
      <c r="O759" s="281">
        <f>ROUND(AC74,0)</f>
        <v>3592442</v>
      </c>
      <c r="P759" s="281">
        <f>IF(AC77&gt;0,ROUND(AC77,0),0)</f>
        <v>0</v>
      </c>
      <c r="Q759" s="281">
        <f>IF(AC78&gt;0,ROUND(AC78,0),0)</f>
        <v>541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81740608</v>
      </c>
    </row>
    <row r="760" spans="1:26" ht="12.65" customHeight="1" x14ac:dyDescent="0.35">
      <c r="A760" s="209" t="str">
        <f>RIGHT($C$84,3)&amp;"*"&amp;RIGHT($C$83,4)&amp;"*"&amp;AD$55&amp;"*"&amp;"A"</f>
        <v>ter*001*7190*A</v>
      </c>
      <c r="B760" s="281">
        <f>ROUND(AD59,0)</f>
        <v>0</v>
      </c>
      <c r="C760" s="284">
        <f>ROUND(AD60,2)</f>
        <v>16.91</v>
      </c>
      <c r="D760" s="281">
        <f>ROUND(AD61,0)</f>
        <v>2273629</v>
      </c>
      <c r="E760" s="281">
        <f>ROUND(AD62,0)</f>
        <v>314052</v>
      </c>
      <c r="F760" s="281">
        <f>ROUND(AD63,0)</f>
        <v>18000</v>
      </c>
      <c r="G760" s="281">
        <f>ROUND(AD64,0)</f>
        <v>160553</v>
      </c>
      <c r="H760" s="281">
        <f>ROUND(AD65,0)</f>
        <v>989</v>
      </c>
      <c r="I760" s="281">
        <f>ROUND(AD66,0)</f>
        <v>28528</v>
      </c>
      <c r="J760" s="281">
        <f>ROUND(AD67,0)</f>
        <v>36271</v>
      </c>
      <c r="K760" s="281">
        <f>ROUND(AD68,0)</f>
        <v>34</v>
      </c>
      <c r="L760" s="281">
        <f>ROUND(AD70,0)</f>
        <v>0</v>
      </c>
      <c r="M760" s="281">
        <f>ROUND(AD71,0)</f>
        <v>2832334</v>
      </c>
      <c r="N760" s="281">
        <f>ROUND(AD76,0)</f>
        <v>3669</v>
      </c>
      <c r="O760" s="281">
        <f>ROUND(AD74,0)</f>
        <v>303015</v>
      </c>
      <c r="P760" s="281">
        <f>IF(AD77&gt;0,ROUND(AD77,0),0)</f>
        <v>0</v>
      </c>
      <c r="Q760" s="281">
        <f>IF(AD78&gt;0,ROUND(AD78,0),0)</f>
        <v>462</v>
      </c>
      <c r="R760" s="281">
        <f>IF(AD79&gt;0,ROUND(AD79,0),0)</f>
        <v>0</v>
      </c>
      <c r="S760" s="281">
        <f>IF(AD80&gt;0,ROUND(AD80,0),0)</f>
        <v>13</v>
      </c>
      <c r="T760" s="284">
        <f>IF(AD81&gt;0,ROUND(AD81,2),0)</f>
        <v>0</v>
      </c>
      <c r="U760" s="281"/>
      <c r="X760" s="281"/>
      <c r="Y760" s="281"/>
      <c r="Z760" s="281">
        <f t="shared" si="21"/>
        <v>8161756</v>
      </c>
    </row>
    <row r="761" spans="1:26" ht="12.65" customHeight="1" x14ac:dyDescent="0.35">
      <c r="A761" s="209" t="str">
        <f>RIGHT($C$84,3)&amp;"*"&amp;RIGHT($C$83,4)&amp;"*"&amp;AE$55&amp;"*"&amp;"A"</f>
        <v>ter*001*7200*A</v>
      </c>
      <c r="B761" s="281">
        <f>ROUND(AE59,0)</f>
        <v>0</v>
      </c>
      <c r="C761" s="284">
        <f>ROUND(AE60,2)</f>
        <v>50.36</v>
      </c>
      <c r="D761" s="281">
        <f>ROUND(AE61,0)</f>
        <v>5012353</v>
      </c>
      <c r="E761" s="281">
        <f>ROUND(AE62,0)</f>
        <v>692347</v>
      </c>
      <c r="F761" s="281">
        <f>ROUND(AE63,0)</f>
        <v>985</v>
      </c>
      <c r="G761" s="281">
        <f>ROUND(AE64,0)</f>
        <v>30297</v>
      </c>
      <c r="H761" s="281">
        <f>ROUND(AE65,0)</f>
        <v>1054</v>
      </c>
      <c r="I761" s="281">
        <f>ROUND(AE66,0)</f>
        <v>44347</v>
      </c>
      <c r="J761" s="281">
        <f>ROUND(AE67,0)</f>
        <v>156034</v>
      </c>
      <c r="K761" s="281">
        <f>ROUND(AE68,0)</f>
        <v>1099164</v>
      </c>
      <c r="L761" s="281">
        <f>ROUND(AE70,0)</f>
        <v>12273</v>
      </c>
      <c r="M761" s="281">
        <f>ROUND(AE71,0)</f>
        <v>7051021</v>
      </c>
      <c r="N761" s="281">
        <f>ROUND(AE76,0)</f>
        <v>15783</v>
      </c>
      <c r="O761" s="281">
        <f>ROUND(AE74,0)</f>
        <v>3715927</v>
      </c>
      <c r="P761" s="281">
        <f>IF(AE77&gt;0,ROUND(AE77,0),0)</f>
        <v>0</v>
      </c>
      <c r="Q761" s="281">
        <f>IF(AE78&gt;0,ROUND(AE78,0),0)</f>
        <v>1959</v>
      </c>
      <c r="R761" s="281">
        <f>IF(AE79&gt;0,ROUND(AE79,0),0)</f>
        <v>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2121583</v>
      </c>
    </row>
    <row r="762" spans="1:26" ht="12.65" customHeight="1" x14ac:dyDescent="0.35">
      <c r="A762" s="209" t="str">
        <f>RIGHT($C$84,3)&amp;"*"&amp;RIGHT($C$83,4)&amp;"*"&amp;AF$55&amp;"*"&amp;"A"</f>
        <v>ter*001*7220*A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5151118</v>
      </c>
    </row>
    <row r="763" spans="1:26" ht="12.65" customHeight="1" x14ac:dyDescent="0.35">
      <c r="A763" s="209" t="str">
        <f>RIGHT($C$84,3)&amp;"*"&amp;RIGHT($C$83,4)&amp;"*"&amp;AG$55&amp;"*"&amp;"A"</f>
        <v>ter*001*7230*A</v>
      </c>
      <c r="B763" s="281">
        <f>ROUND(AG59,0)</f>
        <v>0</v>
      </c>
      <c r="C763" s="284">
        <f>ROUND(AG60,2)</f>
        <v>124.56</v>
      </c>
      <c r="D763" s="281">
        <f>ROUND(AG61,0)</f>
        <v>12669248</v>
      </c>
      <c r="E763" s="281">
        <f>ROUND(AG62,0)</f>
        <v>1749980</v>
      </c>
      <c r="F763" s="281">
        <f>ROUND(AG63,0)</f>
        <v>3471315</v>
      </c>
      <c r="G763" s="281">
        <f>ROUND(AG64,0)</f>
        <v>1760507</v>
      </c>
      <c r="H763" s="281">
        <f>ROUND(AG65,0)</f>
        <v>2141</v>
      </c>
      <c r="I763" s="281">
        <f>ROUND(AG66,0)</f>
        <v>1392403</v>
      </c>
      <c r="J763" s="281">
        <f>ROUND(AG67,0)</f>
        <v>329862</v>
      </c>
      <c r="K763" s="281">
        <f>ROUND(AG68,0)</f>
        <v>698971</v>
      </c>
      <c r="L763" s="281">
        <f>ROUND(AG70,0)</f>
        <v>47000</v>
      </c>
      <c r="M763" s="281">
        <f>ROUND(AG71,0)</f>
        <v>22684069</v>
      </c>
      <c r="N763" s="281">
        <f>ROUND(AG76,0)</f>
        <v>33365</v>
      </c>
      <c r="O763" s="281">
        <f>ROUND(AG74,0)</f>
        <v>116454791</v>
      </c>
      <c r="P763" s="281">
        <f>IF(AG77&gt;0,ROUND(AG77,0),0)</f>
        <v>0</v>
      </c>
      <c r="Q763" s="281">
        <f>IF(AG78&gt;0,ROUND(AG78,0),0)</f>
        <v>4131</v>
      </c>
      <c r="R763" s="281">
        <f>IF(AG79&gt;0,ROUND(AG79,0),0)</f>
        <v>0</v>
      </c>
      <c r="S763" s="281">
        <f>IF(AG80&gt;0,ROUND(AG80,0),0)</f>
        <v>58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ter*001*7240*A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17448407</v>
      </c>
    </row>
    <row r="765" spans="1:26" ht="12.65" customHeight="1" x14ac:dyDescent="0.35">
      <c r="A765" s="209" t="str">
        <f>RIGHT($C$84,3)&amp;"*"&amp;RIGHT($C$83,4)&amp;"*"&amp;AI$55&amp;"*"&amp;"A"</f>
        <v>ter*001*7250*A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ter*001*7260*A</v>
      </c>
      <c r="B766" s="281">
        <f>ROUND(AJ59,0)</f>
        <v>0</v>
      </c>
      <c r="C766" s="284">
        <f>ROUND(AJ60,2)</f>
        <v>77.97</v>
      </c>
      <c r="D766" s="281">
        <f>ROUND(AJ61,0)</f>
        <v>7169064</v>
      </c>
      <c r="E766" s="281">
        <f>ROUND(AJ62,0)</f>
        <v>990250</v>
      </c>
      <c r="F766" s="281">
        <f>ROUND(AJ63,0)</f>
        <v>1274024</v>
      </c>
      <c r="G766" s="281">
        <f>ROUND(AJ64,0)</f>
        <v>172689</v>
      </c>
      <c r="H766" s="281">
        <f>ROUND(AJ65,0)</f>
        <v>5513</v>
      </c>
      <c r="I766" s="281">
        <f>ROUND(AJ66,0)</f>
        <v>1896257</v>
      </c>
      <c r="J766" s="281">
        <f>ROUND(AJ67,0)</f>
        <v>180188</v>
      </c>
      <c r="K766" s="281">
        <f>ROUND(AJ68,0)</f>
        <v>1884125</v>
      </c>
      <c r="L766" s="281">
        <f>ROUND(AJ70,0)</f>
        <v>22125</v>
      </c>
      <c r="M766" s="281">
        <f>ROUND(AJ71,0)</f>
        <v>14888089</v>
      </c>
      <c r="N766" s="281">
        <f>ROUND(AJ76,0)</f>
        <v>18226</v>
      </c>
      <c r="O766" s="281">
        <f>ROUND(AJ74,0)</f>
        <v>4910408</v>
      </c>
      <c r="P766" s="281">
        <f>IF(AJ77&gt;0,ROUND(AJ77,0),0)</f>
        <v>0</v>
      </c>
      <c r="Q766" s="281">
        <f>IF(AJ78&gt;0,ROUND(AJ78,0),0)</f>
        <v>2211</v>
      </c>
      <c r="R766" s="281">
        <f>IF(AJ79&gt;0,ROUND(AJ79,0),0)</f>
        <v>0</v>
      </c>
      <c r="S766" s="281">
        <f>IF(AJ80&gt;0,ROUND(AJ80,0),0)</f>
        <v>34</v>
      </c>
      <c r="T766" s="284">
        <f>IF(AJ81&gt;0,ROUND(AJ81,2),0)</f>
        <v>0</v>
      </c>
      <c r="U766" s="281"/>
      <c r="X766" s="281"/>
      <c r="Y766" s="281"/>
      <c r="Z766" s="281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ter*001*7310*A</v>
      </c>
      <c r="B767" s="281">
        <f>ROUND(AK59,0)</f>
        <v>0</v>
      </c>
      <c r="C767" s="284">
        <f>ROUND(AK60,2)</f>
        <v>0</v>
      </c>
      <c r="D767" s="281">
        <f>ROUND(AK61,0)</f>
        <v>0</v>
      </c>
      <c r="E767" s="281">
        <f>ROUND(AK62,0)</f>
        <v>0</v>
      </c>
      <c r="F767" s="281">
        <f>ROUND(AK63,0)</f>
        <v>0</v>
      </c>
      <c r="G767" s="281">
        <f>ROUND(AK64,0)</f>
        <v>0</v>
      </c>
      <c r="H767" s="281">
        <f>ROUND(AK65,0)</f>
        <v>0</v>
      </c>
      <c r="I767" s="281">
        <f>ROUND(AK66,0)</f>
        <v>0</v>
      </c>
      <c r="J767" s="281">
        <f>ROUND(AK67,0)</f>
        <v>0</v>
      </c>
      <c r="K767" s="281">
        <f>ROUND(AK68,0)</f>
        <v>0</v>
      </c>
      <c r="L767" s="281">
        <f>ROUND(AK70,0)</f>
        <v>0</v>
      </c>
      <c r="M767" s="281">
        <f>ROUND(AK71,0)</f>
        <v>0</v>
      </c>
      <c r="N767" s="281">
        <f>ROUND(AK76,0)</f>
        <v>0</v>
      </c>
      <c r="O767" s="281">
        <f>ROUND(AK74,0)</f>
        <v>0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9519290</v>
      </c>
    </row>
    <row r="768" spans="1:26" ht="12.65" customHeight="1" x14ac:dyDescent="0.35">
      <c r="A768" s="209" t="str">
        <f>RIGHT($C$84,3)&amp;"*"&amp;RIGHT($C$83,4)&amp;"*"&amp;AL$55&amp;"*"&amp;"A"</f>
        <v>ter*001*7320*A</v>
      </c>
      <c r="B768" s="281">
        <f>ROUND(AL59,0)</f>
        <v>0</v>
      </c>
      <c r="C768" s="284">
        <f>ROUND(AL60,2)</f>
        <v>0</v>
      </c>
      <c r="D768" s="281">
        <f>ROUND(AL61,0)</f>
        <v>0</v>
      </c>
      <c r="E768" s="281">
        <f>ROUND(AL62,0)</f>
        <v>0</v>
      </c>
      <c r="F768" s="281">
        <f>ROUND(AL63,0)</f>
        <v>0</v>
      </c>
      <c r="G768" s="281">
        <f>ROUND(AL64,0)</f>
        <v>0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0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ter*001*7330*A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ter*001*7340*A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ter*001*7350*A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ter*001*7380*A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>
        <f>ROUND(AP67,0)</f>
        <v>0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ter*001*7390*A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ter*001*7400*A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ter*001*7410*A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ter*001*7420*A</v>
      </c>
      <c r="B776" s="281">
        <f>ROUND(AT59,0)</f>
        <v>0</v>
      </c>
      <c r="C776" s="284">
        <f>ROUND(AT60,2)</f>
        <v>49.83</v>
      </c>
      <c r="D776" s="281">
        <f>ROUND(AT61,0)</f>
        <v>7444094</v>
      </c>
      <c r="E776" s="281">
        <f>ROUND(AT62,0)</f>
        <v>1028239</v>
      </c>
      <c r="F776" s="281">
        <f>ROUND(AT63,0)</f>
        <v>204009</v>
      </c>
      <c r="G776" s="281">
        <f>ROUND(AT64,0)</f>
        <v>23145</v>
      </c>
      <c r="H776" s="281">
        <f>ROUND(AT65,0)</f>
        <v>9600</v>
      </c>
      <c r="I776" s="281">
        <f>ROUND(AT66,0)</f>
        <v>6870902</v>
      </c>
      <c r="J776" s="281">
        <f>ROUND(AT67,0)</f>
        <v>197459</v>
      </c>
      <c r="K776" s="281">
        <f>ROUND(AT68,0)</f>
        <v>2032329</v>
      </c>
      <c r="L776" s="281">
        <f>ROUND(AT70,0)</f>
        <v>214052</v>
      </c>
      <c r="M776" s="281">
        <f>ROUND(AT71,0)</f>
        <v>18208220</v>
      </c>
      <c r="N776" s="281">
        <f>ROUND(AT76,0)</f>
        <v>19973</v>
      </c>
      <c r="O776" s="281">
        <f>ROUND(AT74,0)</f>
        <v>4779811</v>
      </c>
      <c r="P776" s="281">
        <f>IF(AT77&gt;0,ROUND(AT77,0),0)</f>
        <v>0</v>
      </c>
      <c r="Q776" s="281">
        <f>IF(AT78&gt;0,ROUND(AT78,0),0)</f>
        <v>2516</v>
      </c>
      <c r="R776" s="281">
        <f>IF(AT79&gt;0,ROUND(AT79,0),0)</f>
        <v>0</v>
      </c>
      <c r="S776" s="281">
        <f>IF(AT80&gt;0,ROUND(AT80,0),0)</f>
        <v>2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ter*001*7430*A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10200046</v>
      </c>
    </row>
    <row r="778" spans="1:26" ht="12.65" customHeight="1" x14ac:dyDescent="0.35">
      <c r="A778" s="209" t="str">
        <f>RIGHT($C$84,3)&amp;"*"&amp;RIGHT($C$83,4)&amp;"*"&amp;AV$55&amp;"*"&amp;"A"</f>
        <v>ter*001*7490*A</v>
      </c>
      <c r="B778" s="281"/>
      <c r="C778" s="284">
        <f>ROUND(AV60,2)</f>
        <v>55.75</v>
      </c>
      <c r="D778" s="281">
        <f>ROUND(AV61,0)</f>
        <v>5267301</v>
      </c>
      <c r="E778" s="281">
        <f>ROUND(AV62,0)</f>
        <v>727563</v>
      </c>
      <c r="F778" s="281">
        <f>ROUND(AV63,0)</f>
        <v>561209</v>
      </c>
      <c r="G778" s="281">
        <f>ROUND(AV64,0)</f>
        <v>640935</v>
      </c>
      <c r="H778" s="281">
        <f>ROUND(AV65,0)</f>
        <v>24129</v>
      </c>
      <c r="I778" s="281">
        <f>ROUND(AV66,0)</f>
        <v>8817107</v>
      </c>
      <c r="J778" s="281">
        <f>ROUND(AV67,0)</f>
        <v>197755</v>
      </c>
      <c r="K778" s="281">
        <f>ROUND(AV68,0)</f>
        <v>1639573</v>
      </c>
      <c r="L778" s="281">
        <f>ROUND(AV70,0)</f>
        <v>708498</v>
      </c>
      <c r="M778" s="281">
        <f>ROUND(AV71,0)</f>
        <v>17182575</v>
      </c>
      <c r="N778" s="281">
        <f>ROUND(AV76,0)</f>
        <v>20003</v>
      </c>
      <c r="O778" s="281">
        <f>ROUND(AV74,0)</f>
        <v>15238810</v>
      </c>
      <c r="P778" s="281">
        <f>IF(AV77&gt;0,ROUND(AV77,0),0)</f>
        <v>0</v>
      </c>
      <c r="Q778" s="281">
        <f>IF(AV78&gt;0,ROUND(AV78,0),0)</f>
        <v>2519</v>
      </c>
      <c r="R778" s="281">
        <f>IF(AV79&gt;0,ROUND(AV79,0),0)</f>
        <v>0</v>
      </c>
      <c r="S778" s="281">
        <f>IF(AV80&gt;0,ROUND(AV80,0),0)</f>
        <v>11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ter*001*8200*A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5">
      <c r="A780" s="209" t="str">
        <f>RIGHT($C$84,3)&amp;"*"&amp;RIGHT($C$83,4)&amp;"*"&amp;AX$55&amp;"*"&amp;"A"</f>
        <v>ter*001*8310*A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5">
      <c r="A781" s="209" t="str">
        <f>RIGHT($C$84,3)&amp;"*"&amp;RIGHT($C$83,4)&amp;"*"&amp;AY$55&amp;"*"&amp;"A"</f>
        <v>ter*001*8320*A</v>
      </c>
      <c r="B781" s="281">
        <f>ROUND(AY59,0)</f>
        <v>625195</v>
      </c>
      <c r="C781" s="284">
        <f>ROUND(AY60,2)</f>
        <v>127.66</v>
      </c>
      <c r="D781" s="281">
        <f>ROUND(AY61,0)</f>
        <v>7267353</v>
      </c>
      <c r="E781" s="281">
        <f>ROUND(AY62,0)</f>
        <v>1003826</v>
      </c>
      <c r="F781" s="281">
        <f>ROUND(AY63,0)</f>
        <v>0</v>
      </c>
      <c r="G781" s="281">
        <f>ROUND(AY64,0)</f>
        <v>964833</v>
      </c>
      <c r="H781" s="281">
        <f>ROUND(AY65,0)</f>
        <v>5175</v>
      </c>
      <c r="I781" s="281">
        <f>ROUND(AY66,0)</f>
        <v>233246</v>
      </c>
      <c r="J781" s="281">
        <f>ROUND(AY67,0)</f>
        <v>270289</v>
      </c>
      <c r="K781" s="281">
        <f>ROUND(AY68,0)</f>
        <v>126190</v>
      </c>
      <c r="L781" s="281">
        <f>ROUND(AY70,0)</f>
        <v>481987</v>
      </c>
      <c r="M781" s="281">
        <f>ROUND(AY71,0)</f>
        <v>9428944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5">
      <c r="A782" s="209" t="str">
        <f>RIGHT($C$84,3)&amp;"*"&amp;RIGHT($C$83,4)&amp;"*"&amp;AZ$55&amp;"*"&amp;"A"</f>
        <v>ter*001*8330*A</v>
      </c>
      <c r="B782" s="281">
        <f>ROUND(AZ59,0)</f>
        <v>0</v>
      </c>
      <c r="C782" s="284">
        <f>ROUND(AZ60,2)</f>
        <v>13.26</v>
      </c>
      <c r="D782" s="281">
        <f>ROUND(AZ61,0)</f>
        <v>767379</v>
      </c>
      <c r="E782" s="281">
        <f>ROUND(AZ62,0)</f>
        <v>105997</v>
      </c>
      <c r="F782" s="281">
        <f>ROUND(AZ63,0)</f>
        <v>0</v>
      </c>
      <c r="G782" s="281">
        <f>ROUND(AZ64,0)</f>
        <v>1349545</v>
      </c>
      <c r="H782" s="281">
        <f>ROUND(AZ65,0)</f>
        <v>984</v>
      </c>
      <c r="I782" s="281">
        <f>ROUND(AZ66,0)</f>
        <v>9114</v>
      </c>
      <c r="J782" s="281">
        <f>ROUND(AZ67,0)</f>
        <v>99113</v>
      </c>
      <c r="K782" s="281">
        <f>ROUND(AZ68,0)</f>
        <v>7669</v>
      </c>
      <c r="L782" s="281">
        <f>ROUND(AZ70,0)</f>
        <v>720938</v>
      </c>
      <c r="M782" s="281">
        <f>ROUND(AZ71,0)</f>
        <v>1624877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5">
      <c r="A783" s="209" t="str">
        <f>RIGHT($C$84,3)&amp;"*"&amp;RIGHT($C$83,4)&amp;"*"&amp;BA$55&amp;"*"&amp;"A"</f>
        <v>ter*001*8350*A</v>
      </c>
      <c r="B783" s="281">
        <f>ROUND(BA59,0)</f>
        <v>0</v>
      </c>
      <c r="C783" s="284">
        <f>ROUND(BA60,2)</f>
        <v>10.69</v>
      </c>
      <c r="D783" s="281">
        <f>ROUND(BA61,0)</f>
        <v>552239</v>
      </c>
      <c r="E783" s="281">
        <f>ROUND(BA62,0)</f>
        <v>76280</v>
      </c>
      <c r="F783" s="281">
        <f>ROUND(BA63,0)</f>
        <v>0</v>
      </c>
      <c r="G783" s="281">
        <f>ROUND(BA64,0)</f>
        <v>48535</v>
      </c>
      <c r="H783" s="281">
        <f>ROUND(BA65,0)</f>
        <v>653</v>
      </c>
      <c r="I783" s="281">
        <f>ROUND(BA66,0)</f>
        <v>173973</v>
      </c>
      <c r="J783" s="281">
        <f>ROUND(BA67,0)</f>
        <v>21081</v>
      </c>
      <c r="K783" s="281">
        <f>ROUND(BA68,0)</f>
        <v>141</v>
      </c>
      <c r="L783" s="281">
        <f>ROUND(BA70,0)</f>
        <v>0</v>
      </c>
      <c r="M783" s="281">
        <f>ROUND(BA71,0)</f>
        <v>873417</v>
      </c>
      <c r="N783" s="281"/>
      <c r="O783" s="281"/>
      <c r="P783" s="281">
        <f>IF(BA77&gt;0,ROUND(BA77,0),0)</f>
        <v>0</v>
      </c>
      <c r="Q783" s="281">
        <f>IF(BA78&gt;0,ROUND(BA78,0),0)</f>
        <v>267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5">
      <c r="A784" s="209" t="str">
        <f>RIGHT($C$84,3)&amp;"*"&amp;RIGHT($C$83,4)&amp;"*"&amp;BB$55&amp;"*"&amp;"A"</f>
        <v>ter*001*8360*A</v>
      </c>
      <c r="B784" s="281"/>
      <c r="C784" s="284">
        <f>ROUND(BB60,2)</f>
        <v>65.45</v>
      </c>
      <c r="D784" s="281">
        <f>ROUND(BB61,0)</f>
        <v>7308722</v>
      </c>
      <c r="E784" s="281">
        <f>ROUND(BB62,0)</f>
        <v>1009541</v>
      </c>
      <c r="F784" s="281">
        <f>ROUND(BB63,0)</f>
        <v>20953</v>
      </c>
      <c r="G784" s="281">
        <f>ROUND(BB64,0)</f>
        <v>6544</v>
      </c>
      <c r="H784" s="281">
        <f>ROUND(BB65,0)</f>
        <v>13889</v>
      </c>
      <c r="I784" s="281">
        <f>ROUND(BB66,0)</f>
        <v>89662</v>
      </c>
      <c r="J784" s="281">
        <f>ROUND(BB67,0)</f>
        <v>2476</v>
      </c>
      <c r="K784" s="281">
        <f>ROUND(BB68,0)</f>
        <v>0</v>
      </c>
      <c r="L784" s="281">
        <f>ROUND(BB70,0)</f>
        <v>20665</v>
      </c>
      <c r="M784" s="281">
        <f>ROUND(BB71,0)</f>
        <v>9023822</v>
      </c>
      <c r="N784" s="281"/>
      <c r="O784" s="281"/>
      <c r="P784" s="281">
        <f>IF(BB77&gt;0,ROUND(BB77,0),0)</f>
        <v>0</v>
      </c>
      <c r="Q784" s="281">
        <f>IF(BB78&gt;0,ROUND(BB78,0),0)</f>
        <v>31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5">
      <c r="A785" s="209" t="str">
        <f>RIGHT($C$84,3)&amp;"*"&amp;RIGHT($C$83,4)&amp;"*"&amp;BC$55&amp;"*"&amp;"A"</f>
        <v>ter*001*8370*A</v>
      </c>
      <c r="B785" s="281"/>
      <c r="C785" s="284">
        <f>ROUND(BC60,2)</f>
        <v>9.16</v>
      </c>
      <c r="D785" s="281">
        <f>ROUND(BC61,0)</f>
        <v>490138</v>
      </c>
      <c r="E785" s="281">
        <f>ROUND(BC62,0)</f>
        <v>67702</v>
      </c>
      <c r="F785" s="281">
        <f>ROUND(BC63,0)</f>
        <v>0</v>
      </c>
      <c r="G785" s="281">
        <f>ROUND(BC64,0)</f>
        <v>7</v>
      </c>
      <c r="H785" s="281">
        <f>ROUND(BC65,0)</f>
        <v>1528</v>
      </c>
      <c r="I785" s="281">
        <f>ROUND(BC66,0)</f>
        <v>0</v>
      </c>
      <c r="J785" s="281">
        <f>ROUND(BC67,0)</f>
        <v>2717</v>
      </c>
      <c r="K785" s="281">
        <f>ROUND(BC68,0)</f>
        <v>30</v>
      </c>
      <c r="L785" s="281">
        <f>ROUND(BC70,0)</f>
        <v>0</v>
      </c>
      <c r="M785" s="281">
        <f>ROUND(BC71,0)</f>
        <v>563047</v>
      </c>
      <c r="N785" s="281"/>
      <c r="O785" s="281"/>
      <c r="P785" s="281">
        <f>IF(BC77&gt;0,ROUND(BC77,0),0)</f>
        <v>0</v>
      </c>
      <c r="Q785" s="281">
        <f>IF(BC78&gt;0,ROUND(BC78,0),0)</f>
        <v>35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5">
      <c r="A786" s="209" t="str">
        <f>RIGHT($C$84,3)&amp;"*"&amp;RIGHT($C$83,4)&amp;"*"&amp;BD$55&amp;"*"&amp;"A"</f>
        <v>ter*001*8420*A</v>
      </c>
      <c r="B786" s="281"/>
      <c r="C786" s="284">
        <f>ROUND(BD60,2)</f>
        <v>-1.4</v>
      </c>
      <c r="D786" s="281">
        <f>ROUND(BD61,0)</f>
        <v>-33381</v>
      </c>
      <c r="E786" s="281">
        <f>ROUND(BD62,0)</f>
        <v>-4611</v>
      </c>
      <c r="F786" s="281">
        <f>ROUND(BD63,0)</f>
        <v>0</v>
      </c>
      <c r="G786" s="281">
        <f>ROUND(BD64,0)</f>
        <v>884413</v>
      </c>
      <c r="H786" s="281">
        <f>ROUND(BD65,0)</f>
        <v>-27</v>
      </c>
      <c r="I786" s="281">
        <f>ROUND(BD66,0)</f>
        <v>213489</v>
      </c>
      <c r="J786" s="281">
        <f>ROUND(BD67,0)</f>
        <v>358452</v>
      </c>
      <c r="K786" s="281">
        <f>ROUND(BD68,0)</f>
        <v>101121</v>
      </c>
      <c r="L786" s="281">
        <f>ROUND(BD70,0)</f>
        <v>0</v>
      </c>
      <c r="M786" s="281">
        <f>ROUND(BD71,0)</f>
        <v>1570079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5">
      <c r="A787" s="209" t="str">
        <f>RIGHT($C$84,3)&amp;"*"&amp;RIGHT($C$83,4)&amp;"*"&amp;BE$55&amp;"*"&amp;"A"</f>
        <v>ter*001*8430*A</v>
      </c>
      <c r="B787" s="281">
        <f>ROUND(BE59,0)</f>
        <v>3200143</v>
      </c>
      <c r="C787" s="284">
        <f>ROUND(BE60,2)</f>
        <v>88.21</v>
      </c>
      <c r="D787" s="281">
        <f>ROUND(BE61,0)</f>
        <v>6085492</v>
      </c>
      <c r="E787" s="281">
        <f>ROUND(BE62,0)</f>
        <v>840578</v>
      </c>
      <c r="F787" s="281">
        <f>ROUND(BE63,0)</f>
        <v>218111</v>
      </c>
      <c r="G787" s="281">
        <f>ROUND(BE64,0)</f>
        <v>1125500</v>
      </c>
      <c r="H787" s="281">
        <f>ROUND(BE65,0)</f>
        <v>9974314</v>
      </c>
      <c r="I787" s="281">
        <f>ROUND(BE66,0)</f>
        <v>8830047</v>
      </c>
      <c r="J787" s="281">
        <f>ROUND(BE67,0)</f>
        <v>10252370</v>
      </c>
      <c r="K787" s="281">
        <f>ROUND(BE68,0)</f>
        <v>430784</v>
      </c>
      <c r="L787" s="281">
        <f>ROUND(BE70,0)</f>
        <v>786274</v>
      </c>
      <c r="M787" s="281">
        <f>ROUND(BE71,0)</f>
        <v>37671929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5">
      <c r="A788" s="209" t="str">
        <f>RIGHT($C$84,3)&amp;"*"&amp;RIGHT($C$83,4)&amp;"*"&amp;BF$55&amp;"*"&amp;"A"</f>
        <v>ter*001*8460*A</v>
      </c>
      <c r="B788" s="281"/>
      <c r="C788" s="284">
        <f>ROUND(BF60,2)</f>
        <v>185.74</v>
      </c>
      <c r="D788" s="281">
        <f>ROUND(BF61,0)</f>
        <v>10595067</v>
      </c>
      <c r="E788" s="281">
        <f>ROUND(BF62,0)</f>
        <v>1463477</v>
      </c>
      <c r="F788" s="281">
        <f>ROUND(BF63,0)</f>
        <v>0</v>
      </c>
      <c r="G788" s="281">
        <f>ROUND(BF64,0)</f>
        <v>1118996</v>
      </c>
      <c r="H788" s="281">
        <f>ROUND(BF65,0)</f>
        <v>271208</v>
      </c>
      <c r="I788" s="281">
        <f>ROUND(BF66,0)</f>
        <v>1686632</v>
      </c>
      <c r="J788" s="281">
        <f>ROUND(BF67,0)</f>
        <v>229852</v>
      </c>
      <c r="K788" s="281">
        <f>ROUND(BF68,0)</f>
        <v>340532</v>
      </c>
      <c r="L788" s="281">
        <f>ROUND(BF70,0)</f>
        <v>1287290</v>
      </c>
      <c r="M788" s="281">
        <f>ROUND(BF71,0)</f>
        <v>14539119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5">
      <c r="A789" s="209" t="str">
        <f>RIGHT($C$84,3)&amp;"*"&amp;RIGHT($C$83,4)&amp;"*"&amp;BG$55&amp;"*"&amp;"A"</f>
        <v>ter*001*8470*A</v>
      </c>
      <c r="B789" s="281"/>
      <c r="C789" s="284">
        <f>ROUND(BG60,2)</f>
        <v>0</v>
      </c>
      <c r="D789" s="281">
        <f>ROUND(BG61,0)</f>
        <v>0</v>
      </c>
      <c r="E789" s="281">
        <f>ROUND(BG62,0)</f>
        <v>0</v>
      </c>
      <c r="F789" s="281">
        <f>ROUND(BG63,0)</f>
        <v>0</v>
      </c>
      <c r="G789" s="281">
        <f>ROUND(BG64,0)</f>
        <v>0</v>
      </c>
      <c r="H789" s="281">
        <f>ROUND(BG65,0)</f>
        <v>0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0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5">
      <c r="A790" s="209" t="str">
        <f>RIGHT($C$84,3)&amp;"*"&amp;RIGHT($C$83,4)&amp;"*"&amp;BH$55&amp;"*"&amp;"A"</f>
        <v>ter*001*8480*A</v>
      </c>
      <c r="B790" s="281"/>
      <c r="C790" s="284">
        <f>ROUND(BH60,2)</f>
        <v>9.84</v>
      </c>
      <c r="D790" s="281">
        <f>ROUND(BH61,0)</f>
        <v>1119039</v>
      </c>
      <c r="E790" s="281">
        <f>ROUND(BH62,0)</f>
        <v>154571</v>
      </c>
      <c r="F790" s="281">
        <f>ROUND(BH63,0)</f>
        <v>0</v>
      </c>
      <c r="G790" s="281">
        <f>ROUND(BH64,0)</f>
        <v>242</v>
      </c>
      <c r="H790" s="281">
        <f>ROUND(BH65,0)</f>
        <v>6554</v>
      </c>
      <c r="I790" s="281">
        <f>ROUND(BH66,0)</f>
        <v>17766</v>
      </c>
      <c r="J790" s="281">
        <f>ROUND(BH67,0)</f>
        <v>0</v>
      </c>
      <c r="K790" s="281">
        <f>ROUND(BH68,0)</f>
        <v>0</v>
      </c>
      <c r="L790" s="281">
        <f>ROUND(BH70,0)</f>
        <v>0</v>
      </c>
      <c r="M790" s="281">
        <f>ROUND(BH71,0)</f>
        <v>1300559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5">
      <c r="A791" s="209" t="str">
        <f>RIGHT($C$84,3)&amp;"*"&amp;RIGHT($C$83,4)&amp;"*"&amp;BI$55&amp;"*"&amp;"A"</f>
        <v>ter*001*8490*A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5">
      <c r="A792" s="209" t="str">
        <f>RIGHT($C$84,3)&amp;"*"&amp;RIGHT($C$83,4)&amp;"*"&amp;BJ$55&amp;"*"&amp;"A"</f>
        <v>ter*001*8510*A</v>
      </c>
      <c r="B792" s="281"/>
      <c r="C792" s="284">
        <f>ROUND(BJ60,2)</f>
        <v>0</v>
      </c>
      <c r="D792" s="281">
        <f>ROUND(BJ61,0)</f>
        <v>0</v>
      </c>
      <c r="E792" s="281">
        <f>ROUND(BJ62,0)</f>
        <v>0</v>
      </c>
      <c r="F792" s="281">
        <f>ROUND(BJ63,0)</f>
        <v>0</v>
      </c>
      <c r="G792" s="281">
        <f>ROUND(BJ64,0)</f>
        <v>111</v>
      </c>
      <c r="H792" s="281">
        <f>ROUND(BJ65,0)</f>
        <v>0</v>
      </c>
      <c r="I792" s="281">
        <f>ROUND(BJ66,0)</f>
        <v>0</v>
      </c>
      <c r="J792" s="281">
        <f>ROUND(BJ67,0)</f>
        <v>25345</v>
      </c>
      <c r="K792" s="281">
        <f>ROUND(BJ68,0)</f>
        <v>22</v>
      </c>
      <c r="L792" s="281">
        <f>ROUND(BJ70,0)</f>
        <v>0</v>
      </c>
      <c r="M792" s="281">
        <f>ROUND(BJ71,0)</f>
        <v>25478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5">
      <c r="A793" s="209" t="str">
        <f>RIGHT($C$84,3)&amp;"*"&amp;RIGHT($C$83,4)&amp;"*"&amp;BK$55&amp;"*"&amp;"A"</f>
        <v>ter*001*8530*A</v>
      </c>
      <c r="B793" s="281"/>
      <c r="C793" s="284">
        <f>ROUND(BK60,2)</f>
        <v>0</v>
      </c>
      <c r="D793" s="281">
        <f>ROUND(BK61,0)</f>
        <v>0</v>
      </c>
      <c r="E793" s="281">
        <f>ROUND(BK62,0)</f>
        <v>0</v>
      </c>
      <c r="F793" s="281">
        <f>ROUND(BK63,0)</f>
        <v>0</v>
      </c>
      <c r="G793" s="281">
        <f>ROUND(BK64,0)</f>
        <v>0</v>
      </c>
      <c r="H793" s="281">
        <f>ROUND(BK65,0)</f>
        <v>0</v>
      </c>
      <c r="I793" s="281">
        <f>ROUND(BK66,0)</f>
        <v>0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0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5">
      <c r="A794" s="209" t="str">
        <f>RIGHT($C$84,3)&amp;"*"&amp;RIGHT($C$83,4)&amp;"*"&amp;BL$55&amp;"*"&amp;"A"</f>
        <v>ter*001*8560*A</v>
      </c>
      <c r="B794" s="281"/>
      <c r="C794" s="284">
        <f>ROUND(BL60,2)</f>
        <v>0</v>
      </c>
      <c r="D794" s="281">
        <f>ROUND(BL61,0)</f>
        <v>0</v>
      </c>
      <c r="E794" s="281">
        <f>ROUND(BL62,0)</f>
        <v>0</v>
      </c>
      <c r="F794" s="281">
        <f>ROUND(BL63,0)</f>
        <v>0</v>
      </c>
      <c r="G794" s="281">
        <f>ROUND(BL64,0)</f>
        <v>0</v>
      </c>
      <c r="H794" s="281">
        <f>ROUND(BL65,0)</f>
        <v>0</v>
      </c>
      <c r="I794" s="281">
        <f>ROUND(BL66,0)</f>
        <v>0</v>
      </c>
      <c r="J794" s="281">
        <f>ROUND(BL67,0)</f>
        <v>51015</v>
      </c>
      <c r="K794" s="281">
        <f>ROUND(BL68,0)</f>
        <v>1252</v>
      </c>
      <c r="L794" s="281">
        <f>ROUND(BL70,0)</f>
        <v>0</v>
      </c>
      <c r="M794" s="281">
        <f>ROUND(BL71,0)</f>
        <v>52267</v>
      </c>
      <c r="N794" s="281"/>
      <c r="O794" s="281"/>
      <c r="P794" s="281">
        <f>IF(BL77&gt;0,ROUND(BL77,0),0)</f>
        <v>0</v>
      </c>
      <c r="Q794" s="281">
        <f>IF(BL78&gt;0,ROUND(BL78,0),0)</f>
        <v>649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5">
      <c r="A795" s="209" t="str">
        <f>RIGHT($C$84,3)&amp;"*"&amp;RIGHT($C$83,4)&amp;"*"&amp;BM$55&amp;"*"&amp;"A"</f>
        <v>ter*001*8590*A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5">
      <c r="A796" s="209" t="str">
        <f>RIGHT($C$84,3)&amp;"*"&amp;RIGHT($C$83,4)&amp;"*"&amp;BN$55&amp;"*"&amp;"A"</f>
        <v>ter*001*8610*A</v>
      </c>
      <c r="B796" s="281"/>
      <c r="C796" s="284">
        <f>ROUND(BN60,2)</f>
        <v>70.48</v>
      </c>
      <c r="D796" s="281">
        <f>ROUND(BN61,0)</f>
        <v>12883021</v>
      </c>
      <c r="E796" s="281">
        <f>ROUND(BN62,0)</f>
        <v>1779508</v>
      </c>
      <c r="F796" s="281">
        <f>ROUND(BN63,0)</f>
        <v>645665</v>
      </c>
      <c r="G796" s="281">
        <f>ROUND(BN64,0)</f>
        <v>1854976</v>
      </c>
      <c r="H796" s="281">
        <f>ROUND(BN65,0)</f>
        <v>33376</v>
      </c>
      <c r="I796" s="281">
        <f>ROUND(BN66,0)</f>
        <v>6842327</v>
      </c>
      <c r="J796" s="281">
        <f>ROUND(BN67,0)</f>
        <v>122915</v>
      </c>
      <c r="K796" s="281">
        <f>ROUND(BN68,0)</f>
        <v>108600</v>
      </c>
      <c r="L796" s="281">
        <f>ROUND(BN70,0)</f>
        <v>-1423916</v>
      </c>
      <c r="M796" s="281">
        <f>ROUND(BN71,0)</f>
        <v>27733760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5">
      <c r="A797" s="209" t="str">
        <f>RIGHT($C$84,3)&amp;"*"&amp;RIGHT($C$83,4)&amp;"*"&amp;BO$55&amp;"*"&amp;"A"</f>
        <v>ter*001*8620*A</v>
      </c>
      <c r="B797" s="281"/>
      <c r="C797" s="284">
        <f>ROUND(BO60,2)</f>
        <v>0</v>
      </c>
      <c r="D797" s="281">
        <f>ROUND(BO61,0)</f>
        <v>0</v>
      </c>
      <c r="E797" s="281">
        <f>ROUND(BO62,0)</f>
        <v>0</v>
      </c>
      <c r="F797" s="281">
        <f>ROUND(BO63,0)</f>
        <v>0</v>
      </c>
      <c r="G797" s="281">
        <f>ROUND(BO64,0)</f>
        <v>0</v>
      </c>
      <c r="H797" s="281">
        <f>ROUND(BO65,0)</f>
        <v>0</v>
      </c>
      <c r="I797" s="281">
        <f>ROUND(BO66,0)</f>
        <v>0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5">
      <c r="A798" s="209" t="str">
        <f>RIGHT($C$84,3)&amp;"*"&amp;RIGHT($C$83,4)&amp;"*"&amp;BP$55&amp;"*"&amp;"A"</f>
        <v>ter*001*8630*A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0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0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5">
      <c r="A799" s="209" t="str">
        <f>RIGHT($C$84,3)&amp;"*"&amp;RIGHT($C$83,4)&amp;"*"&amp;BQ$55&amp;"*"&amp;"A"</f>
        <v>ter*001*8640*A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5">
      <c r="A800" s="209" t="str">
        <f>RIGHT($C$84,3)&amp;"*"&amp;RIGHT($C$83,4)&amp;"*"&amp;BR$55&amp;"*"&amp;"A"</f>
        <v>ter*001*8650*A</v>
      </c>
      <c r="B800" s="281"/>
      <c r="C800" s="284">
        <f>ROUND(BR60,2)</f>
        <v>0</v>
      </c>
      <c r="D800" s="281">
        <f>ROUND(BR61,0)</f>
        <v>0</v>
      </c>
      <c r="E800" s="281">
        <f>ROUND(BR62,0)</f>
        <v>0</v>
      </c>
      <c r="F800" s="281">
        <f>ROUND(BR63,0)</f>
        <v>0</v>
      </c>
      <c r="G800" s="281">
        <f>ROUND(BR64,0)</f>
        <v>0</v>
      </c>
      <c r="H800" s="281">
        <f>ROUND(BR65,0)</f>
        <v>0</v>
      </c>
      <c r="I800" s="281">
        <f>ROUND(BR66,0)</f>
        <v>0</v>
      </c>
      <c r="J800" s="281">
        <f>ROUND(BR67,0)</f>
        <v>0</v>
      </c>
      <c r="K800" s="281">
        <f>ROUND(BR68,0)</f>
        <v>0</v>
      </c>
      <c r="L800" s="281">
        <f>ROUND(BR70,0)</f>
        <v>0</v>
      </c>
      <c r="M800" s="281">
        <f>ROUND(BR71,0)</f>
        <v>0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5">
      <c r="A801" s="209" t="str">
        <f>RIGHT($C$84,3)&amp;"*"&amp;RIGHT($C$83,4)&amp;"*"&amp;BS$55&amp;"*"&amp;"A"</f>
        <v>ter*001*8660*A</v>
      </c>
      <c r="B801" s="281"/>
      <c r="C801" s="284">
        <f>ROUND(BS60,2)</f>
        <v>2.02</v>
      </c>
      <c r="D801" s="281">
        <f>ROUND(BS61,0)</f>
        <v>146866</v>
      </c>
      <c r="E801" s="281">
        <f>ROUND(BS62,0)</f>
        <v>20286</v>
      </c>
      <c r="F801" s="281">
        <f>ROUND(BS63,0)</f>
        <v>0</v>
      </c>
      <c r="G801" s="281">
        <f>ROUND(BS64,0)</f>
        <v>43920</v>
      </c>
      <c r="H801" s="281">
        <f>ROUND(BS65,0)</f>
        <v>578</v>
      </c>
      <c r="I801" s="281">
        <f>ROUND(BS66,0)</f>
        <v>947</v>
      </c>
      <c r="J801" s="281">
        <f>ROUND(BS67,0)</f>
        <v>42349</v>
      </c>
      <c r="K801" s="281">
        <f>ROUND(BS68,0)</f>
        <v>66369</v>
      </c>
      <c r="L801" s="281">
        <f>ROUND(BS70,0)</f>
        <v>0</v>
      </c>
      <c r="M801" s="281">
        <f>ROUND(BS71,0)</f>
        <v>376959</v>
      </c>
      <c r="N801" s="281"/>
      <c r="O801" s="281"/>
      <c r="P801" s="281">
        <f>IF(BS77&gt;0,ROUND(BS77,0),0)</f>
        <v>0</v>
      </c>
      <c r="Q801" s="281">
        <f>IF(BS78&gt;0,ROUND(BS78,0),0)</f>
        <v>535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5">
      <c r="A802" s="209" t="str">
        <f>RIGHT($C$84,3)&amp;"*"&amp;RIGHT($C$83,4)&amp;"*"&amp;BT$55&amp;"*"&amp;"A"</f>
        <v>ter*001*8670*A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5">
      <c r="A803" s="209" t="str">
        <f>RIGHT($C$84,3)&amp;"*"&amp;RIGHT($C$83,4)&amp;"*"&amp;BU$55&amp;"*"&amp;"A"</f>
        <v>ter*001*8680*A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5">
      <c r="A804" s="209" t="str">
        <f>RIGHT($C$84,3)&amp;"*"&amp;RIGHT($C$83,4)&amp;"*"&amp;BV$55&amp;"*"&amp;"A"</f>
        <v>ter*001*8690*A</v>
      </c>
      <c r="B804" s="281"/>
      <c r="C804" s="284">
        <f>ROUND(BV60,2)</f>
        <v>0</v>
      </c>
      <c r="D804" s="281">
        <f>ROUND(BV61,0)</f>
        <v>0</v>
      </c>
      <c r="E804" s="281">
        <f>ROUND(BV62,0)</f>
        <v>0</v>
      </c>
      <c r="F804" s="281">
        <f>ROUND(BV63,0)</f>
        <v>0</v>
      </c>
      <c r="G804" s="281">
        <f>ROUND(BV64,0)</f>
        <v>0</v>
      </c>
      <c r="H804" s="281">
        <f>ROUND(BV65,0)</f>
        <v>0</v>
      </c>
      <c r="I804" s="281">
        <f>ROUND(BV66,0)</f>
        <v>0</v>
      </c>
      <c r="J804" s="281">
        <f>ROUND(BV67,0)</f>
        <v>0</v>
      </c>
      <c r="K804" s="281">
        <f>ROUND(BV68,0)</f>
        <v>0</v>
      </c>
      <c r="L804" s="281">
        <f>ROUND(BV70,0)</f>
        <v>0</v>
      </c>
      <c r="M804" s="281">
        <f>ROUND(BV71,0)</f>
        <v>0</v>
      </c>
      <c r="N804" s="281"/>
      <c r="O804" s="281"/>
      <c r="P804" s="281">
        <f>IF(BV77&gt;0,ROUND(BV77,0),0)</f>
        <v>0</v>
      </c>
      <c r="Q804" s="281">
        <f>IF(BV78&gt;0,ROUND(BV78,0),0)</f>
        <v>0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5">
      <c r="A805" s="209" t="str">
        <f>RIGHT($C$84,3)&amp;"*"&amp;RIGHT($C$83,4)&amp;"*"&amp;BW$55&amp;"*"&amp;"A"</f>
        <v>ter*001*8700*A</v>
      </c>
      <c r="B805" s="281"/>
      <c r="C805" s="284">
        <f>ROUND(BW60,2)</f>
        <v>183.47</v>
      </c>
      <c r="D805" s="281">
        <f>ROUND(BW61,0)</f>
        <v>29963154</v>
      </c>
      <c r="E805" s="281">
        <f>ROUND(BW62,0)</f>
        <v>4138756</v>
      </c>
      <c r="F805" s="281">
        <f>ROUND(BW63,0)</f>
        <v>1181895</v>
      </c>
      <c r="G805" s="281">
        <f>ROUND(BW64,0)</f>
        <v>704539</v>
      </c>
      <c r="H805" s="281">
        <f>ROUND(BW65,0)</f>
        <v>45041</v>
      </c>
      <c r="I805" s="281">
        <f>ROUND(BW66,0)</f>
        <v>14080840</v>
      </c>
      <c r="J805" s="281">
        <f>ROUND(BW67,0)</f>
        <v>646336</v>
      </c>
      <c r="K805" s="281">
        <f>ROUND(BW68,0)</f>
        <v>4246513</v>
      </c>
      <c r="L805" s="281">
        <f>ROUND(BW70,0)</f>
        <v>1364946</v>
      </c>
      <c r="M805" s="281">
        <f>ROUND(BW71,0)</f>
        <v>54057903</v>
      </c>
      <c r="N805" s="281"/>
      <c r="O805" s="281"/>
      <c r="P805" s="281">
        <f>IF(BW77&gt;0,ROUND(BW77,0),0)</f>
        <v>0</v>
      </c>
      <c r="Q805" s="281">
        <f>IF(BW78&gt;0,ROUND(BW78,0),0)</f>
        <v>8222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5">
      <c r="A806" s="209" t="str">
        <f>RIGHT($C$84,3)&amp;"*"&amp;RIGHT($C$83,4)&amp;"*"&amp;BX$55&amp;"*"&amp;"A"</f>
        <v>ter*001*8710*A</v>
      </c>
      <c r="B806" s="281"/>
      <c r="C806" s="284">
        <f>ROUND(BX60,2)</f>
        <v>0</v>
      </c>
      <c r="D806" s="281">
        <f>ROUND(BX61,0)</f>
        <v>0</v>
      </c>
      <c r="E806" s="281">
        <f>ROUND(BX62,0)</f>
        <v>0</v>
      </c>
      <c r="F806" s="281">
        <f>ROUND(BX63,0)</f>
        <v>0</v>
      </c>
      <c r="G806" s="281">
        <f>ROUND(BX64,0)</f>
        <v>0</v>
      </c>
      <c r="H806" s="281">
        <f>ROUND(BX65,0)</f>
        <v>0</v>
      </c>
      <c r="I806" s="281">
        <f>ROUND(BX66,0)</f>
        <v>0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0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5">
      <c r="A807" s="209" t="str">
        <f>RIGHT($C$84,3)&amp;"*"&amp;RIGHT($C$83,4)&amp;"*"&amp;BY$55&amp;"*"&amp;"A"</f>
        <v>ter*001*8720*A</v>
      </c>
      <c r="B807" s="281"/>
      <c r="C807" s="284">
        <f>ROUND(BY60,2)</f>
        <v>12.42</v>
      </c>
      <c r="D807" s="281">
        <f>ROUND(BY61,0)</f>
        <v>1865890</v>
      </c>
      <c r="E807" s="281">
        <f>ROUND(BY62,0)</f>
        <v>257732</v>
      </c>
      <c r="F807" s="281">
        <f>ROUND(BY63,0)</f>
        <v>0</v>
      </c>
      <c r="G807" s="281">
        <f>ROUND(BY64,0)</f>
        <v>2095</v>
      </c>
      <c r="H807" s="281">
        <f>ROUND(BY65,0)</f>
        <v>1019</v>
      </c>
      <c r="I807" s="281">
        <f>ROUND(BY66,0)</f>
        <v>50</v>
      </c>
      <c r="J807" s="281">
        <f>ROUND(BY67,0)</f>
        <v>1869</v>
      </c>
      <c r="K807" s="281">
        <f>ROUND(BY68,0)</f>
        <v>412</v>
      </c>
      <c r="L807" s="281">
        <f>ROUND(BY70,0)</f>
        <v>0</v>
      </c>
      <c r="M807" s="281">
        <f>ROUND(BY71,0)</f>
        <v>2129711</v>
      </c>
      <c r="N807" s="281"/>
      <c r="O807" s="281"/>
      <c r="P807" s="281">
        <f>IF(BY77&gt;0,ROUND(BY77,0),0)</f>
        <v>0</v>
      </c>
      <c r="Q807" s="281">
        <f>IF(BY78&gt;0,ROUND(BY78,0),0)</f>
        <v>23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5">
      <c r="A808" s="209" t="str">
        <f>RIGHT($C$84,3)&amp;"*"&amp;RIGHT($C$83,4)&amp;"*"&amp;BZ$55&amp;"*"&amp;"A"</f>
        <v>ter*001*8730*A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5">
      <c r="A809" s="209" t="str">
        <f>RIGHT($C$84,3)&amp;"*"&amp;RIGHT($C$83,4)&amp;"*"&amp;CA$55&amp;"*"&amp;"A"</f>
        <v>ter*001*8740*A</v>
      </c>
      <c r="B809" s="281"/>
      <c r="C809" s="284">
        <f>ROUND(CA60,2)</f>
        <v>99.25</v>
      </c>
      <c r="D809" s="281">
        <f>ROUND(CA61,0)</f>
        <v>8587857</v>
      </c>
      <c r="E809" s="281">
        <f>ROUND(CA62,0)</f>
        <v>1186225</v>
      </c>
      <c r="F809" s="281">
        <f>ROUND(CA63,0)</f>
        <v>1031888</v>
      </c>
      <c r="G809" s="281">
        <f>ROUND(CA64,0)</f>
        <v>107930</v>
      </c>
      <c r="H809" s="281">
        <f>ROUND(CA65,0)</f>
        <v>3222</v>
      </c>
      <c r="I809" s="281">
        <f>ROUND(CA66,0)</f>
        <v>324376</v>
      </c>
      <c r="J809" s="281">
        <f>ROUND(CA67,0)</f>
        <v>163054</v>
      </c>
      <c r="K809" s="281">
        <f>ROUND(CA68,0)</f>
        <v>692363</v>
      </c>
      <c r="L809" s="281">
        <f>ROUND(CA70,0)</f>
        <v>1202608</v>
      </c>
      <c r="M809" s="281">
        <f>ROUND(CA71,0)</f>
        <v>11264386</v>
      </c>
      <c r="N809" s="281"/>
      <c r="O809" s="281"/>
      <c r="P809" s="281">
        <f>IF(CA77&gt;0,ROUND(CA77,0),0)</f>
        <v>0</v>
      </c>
      <c r="Q809" s="281">
        <f>IF(CA78&gt;0,ROUND(CA78,0),0)</f>
        <v>2077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5">
      <c r="A810" s="209" t="str">
        <f>RIGHT($C$84,3)&amp;"*"&amp;RIGHT($C$83,4)&amp;"*"&amp;CB$55&amp;"*"&amp;"A"</f>
        <v>ter*001*8770*A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5">
      <c r="A811" s="209" t="str">
        <f>RIGHT($C$84,3)&amp;"*"&amp;RIGHT($C$83,4)&amp;"*"&amp;CC$55&amp;"*"&amp;"A"</f>
        <v>ter*001*8790*A</v>
      </c>
      <c r="B811" s="281"/>
      <c r="C811" s="284">
        <f>ROUND(CC60,2)</f>
        <v>74.58</v>
      </c>
      <c r="D811" s="281">
        <f>ROUND(CC61,0)</f>
        <v>6933560</v>
      </c>
      <c r="E811" s="281">
        <f>ROUND(CC62,0)</f>
        <v>957720</v>
      </c>
      <c r="F811" s="281">
        <f>ROUND(CC63,0)</f>
        <v>104069</v>
      </c>
      <c r="G811" s="281">
        <f>ROUND(CC64,0)</f>
        <v>38371194</v>
      </c>
      <c r="H811" s="281">
        <f>ROUND(CC65,0)</f>
        <v>3212</v>
      </c>
      <c r="I811" s="281">
        <f>ROUND(CC66,0)</f>
        <v>5305576</v>
      </c>
      <c r="J811" s="281">
        <f>ROUND(CC67,0)</f>
        <v>9024119</v>
      </c>
      <c r="K811" s="281">
        <f>ROUND(CC68,0)</f>
        <v>3346528</v>
      </c>
      <c r="L811" s="281">
        <f>ROUND(CC70,0)</f>
        <v>156284297</v>
      </c>
      <c r="M811" s="281">
        <f>ROUND(CC71,0)</f>
        <v>298617528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5">
      <c r="A812" s="209" t="str">
        <f>RIGHT($C$84,3)&amp;"*"&amp;RIGHT($C$83,4)&amp;"*"&amp;"9000"&amp;"*"&amp;"A"</f>
        <v>ter*001*9000*A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52221306</v>
      </c>
      <c r="W812" s="180">
        <f>ROUND(CD71,0)</f>
        <v>52221306</v>
      </c>
      <c r="X812" s="281">
        <f>ROUND(CE73,0)</f>
        <v>2112453223</v>
      </c>
      <c r="Y812" s="281">
        <f>ROUND(C132,0)</f>
        <v>0</v>
      </c>
      <c r="Z812" s="281"/>
    </row>
    <row r="814" spans="1:26" ht="12.65" customHeight="1" x14ac:dyDescent="0.35">
      <c r="B814" s="199" t="s">
        <v>1004</v>
      </c>
      <c r="C814" s="263">
        <f t="shared" ref="C814:K814" si="22">SUM(C733:C812)</f>
        <v>3833.6699999999996</v>
      </c>
      <c r="D814" s="180">
        <f t="shared" si="22"/>
        <v>411170783</v>
      </c>
      <c r="E814" s="180">
        <f t="shared" si="22"/>
        <v>56794274</v>
      </c>
      <c r="F814" s="180">
        <f t="shared" si="22"/>
        <v>20725314</v>
      </c>
      <c r="G814" s="180">
        <f t="shared" si="22"/>
        <v>254063075</v>
      </c>
      <c r="H814" s="180">
        <f t="shared" si="22"/>
        <v>10765836</v>
      </c>
      <c r="I814" s="180">
        <f t="shared" si="22"/>
        <v>104417998</v>
      </c>
      <c r="J814" s="180">
        <f t="shared" si="22"/>
        <v>31637770</v>
      </c>
      <c r="K814" s="180">
        <f t="shared" si="22"/>
        <v>39964998</v>
      </c>
      <c r="L814" s="180">
        <f>SUM(L733:L812)+SUM(U733:U812)</f>
        <v>179810246</v>
      </c>
      <c r="M814" s="180">
        <f>SUM(M733:M812)+SUM(W733:W812)</f>
        <v>1204263729</v>
      </c>
      <c r="N814" s="180">
        <f t="shared" ref="N814:Z814" si="23">SUM(N733:N812)</f>
        <v>1044310</v>
      </c>
      <c r="O814" s="180">
        <f t="shared" si="23"/>
        <v>1958708350</v>
      </c>
      <c r="P814" s="180">
        <f t="shared" si="23"/>
        <v>625194</v>
      </c>
      <c r="Q814" s="180">
        <f t="shared" si="23"/>
        <v>142660</v>
      </c>
      <c r="R814" s="180">
        <f t="shared" si="23"/>
        <v>4091106</v>
      </c>
      <c r="S814" s="180">
        <f t="shared" si="23"/>
        <v>1184</v>
      </c>
      <c r="T814" s="263">
        <f t="shared" si="23"/>
        <v>0</v>
      </c>
      <c r="U814" s="180">
        <f t="shared" si="23"/>
        <v>0</v>
      </c>
      <c r="V814" s="180">
        <f t="shared" si="23"/>
        <v>52221306</v>
      </c>
      <c r="W814" s="180">
        <f t="shared" si="23"/>
        <v>52221306</v>
      </c>
      <c r="X814" s="180">
        <f t="shared" si="23"/>
        <v>2112453223</v>
      </c>
      <c r="Y814" s="180">
        <f t="shared" si="23"/>
        <v>0</v>
      </c>
      <c r="Z814" s="180">
        <f t="shared" si="23"/>
        <v>513358688</v>
      </c>
    </row>
    <row r="815" spans="1:26" ht="12.65" customHeight="1" x14ac:dyDescent="0.35">
      <c r="B815" s="180" t="s">
        <v>1005</v>
      </c>
      <c r="C815" s="263">
        <f>CE60</f>
        <v>3833.6699999999987</v>
      </c>
      <c r="D815" s="180">
        <f>CE61</f>
        <v>411170782.74000013</v>
      </c>
      <c r="E815" s="180">
        <f>CE62</f>
        <v>56794274</v>
      </c>
      <c r="F815" s="180">
        <f>CE63</f>
        <v>20725313.600000001</v>
      </c>
      <c r="G815" s="180">
        <f>CE64</f>
        <v>254063075.24000001</v>
      </c>
      <c r="H815" s="240">
        <f>CE65</f>
        <v>10765832.540000001</v>
      </c>
      <c r="I815" s="240">
        <f>CE66</f>
        <v>104417997.20999999</v>
      </c>
      <c r="J815" s="240">
        <f>CE67</f>
        <v>31637770</v>
      </c>
      <c r="K815" s="240">
        <f>CE68</f>
        <v>39965001.109999999</v>
      </c>
      <c r="L815" s="240">
        <f>CE70</f>
        <v>179810246.98000002</v>
      </c>
      <c r="M815" s="240">
        <f>CE71</f>
        <v>1204263730.0692284</v>
      </c>
      <c r="N815" s="180">
        <f>CE76</f>
        <v>3200143.391816997</v>
      </c>
      <c r="O815" s="180">
        <f>CE74</f>
        <v>1958708348.6100001</v>
      </c>
      <c r="P815" s="180">
        <f>CE77</f>
        <v>625194.54999999993</v>
      </c>
      <c r="Q815" s="180">
        <f>CE78</f>
        <v>142657.77890550156</v>
      </c>
      <c r="R815" s="180">
        <f>CE79</f>
        <v>4091106</v>
      </c>
      <c r="S815" s="180">
        <f>CE80</f>
        <v>1185.5699999999997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523075094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411170782.74000031</v>
      </c>
      <c r="G816" s="240">
        <f>C379</f>
        <v>56794275.329999998</v>
      </c>
      <c r="H816" s="240">
        <f>C380</f>
        <v>20725313.600000005</v>
      </c>
      <c r="I816" s="240">
        <f>C381</f>
        <v>254063075.2399998</v>
      </c>
      <c r="J816" s="240">
        <f>C382</f>
        <v>10765832.539999999</v>
      </c>
      <c r="K816" s="240">
        <f>C383</f>
        <v>104417997.2100001</v>
      </c>
      <c r="L816" s="240">
        <f>C384+C385+C386+C388</f>
        <v>87826781.889999986</v>
      </c>
      <c r="M816" s="240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wdU7tXSayrABYjNkpFSHneYX5k1sbOX+ag4MygFXwF6Rqt2vXPesw1uyw2rVKTeO3o8rSTlJEx4DAzTIPH38qg==" saltValue="VSnbvHWdfbB3okGxRLfjHA==" spinCount="100000" sheet="1" objects="1" scenarios="1"/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