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E637BFD-E366-4305-8D89-2E13ED21818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L612" i="10"/>
  <c r="H612" i="10"/>
  <c r="D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H536" i="10"/>
  <c r="E536" i="10"/>
  <c r="D536" i="10"/>
  <c r="B536" i="10"/>
  <c r="F536" i="10" s="1"/>
  <c r="F535" i="10"/>
  <c r="E535" i="10"/>
  <c r="D535" i="10"/>
  <c r="B535" i="10"/>
  <c r="H535" i="10" s="1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F531" i="10"/>
  <c r="E531" i="10"/>
  <c r="D531" i="10"/>
  <c r="B531" i="10"/>
  <c r="E530" i="10"/>
  <c r="D530" i="10"/>
  <c r="B530" i="10"/>
  <c r="E529" i="10"/>
  <c r="D529" i="10"/>
  <c r="B529" i="10"/>
  <c r="H528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H525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E515" i="10"/>
  <c r="D515" i="10"/>
  <c r="B515" i="10"/>
  <c r="F515" i="10" s="1"/>
  <c r="E514" i="10"/>
  <c r="D514" i="10"/>
  <c r="B514" i="10"/>
  <c r="F514" i="10" s="1"/>
  <c r="F513" i="10"/>
  <c r="B513" i="10"/>
  <c r="B512" i="10"/>
  <c r="F512" i="10" s="1"/>
  <c r="E511" i="10"/>
  <c r="D511" i="10"/>
  <c r="B511" i="10"/>
  <c r="E510" i="10"/>
  <c r="D510" i="10"/>
  <c r="B510" i="10"/>
  <c r="F510" i="10" s="1"/>
  <c r="F509" i="10"/>
  <c r="E509" i="10"/>
  <c r="D509" i="10"/>
  <c r="B509" i="10"/>
  <c r="E508" i="10"/>
  <c r="D508" i="10"/>
  <c r="B508" i="10"/>
  <c r="H508" i="10" s="1"/>
  <c r="H507" i="10"/>
  <c r="E507" i="10"/>
  <c r="D507" i="10"/>
  <c r="B507" i="10"/>
  <c r="F507" i="10" s="1"/>
  <c r="H506" i="10"/>
  <c r="E506" i="10"/>
  <c r="D506" i="10"/>
  <c r="B506" i="10"/>
  <c r="F506" i="10" s="1"/>
  <c r="F505" i="10"/>
  <c r="E505" i="10"/>
  <c r="D505" i="10"/>
  <c r="B505" i="10"/>
  <c r="H505" i="10" s="1"/>
  <c r="E504" i="10"/>
  <c r="D504" i="10"/>
  <c r="B504" i="10"/>
  <c r="H504" i="10" s="1"/>
  <c r="E503" i="10"/>
  <c r="D503" i="10"/>
  <c r="B503" i="10"/>
  <c r="H502" i="10"/>
  <c r="E502" i="10"/>
  <c r="D502" i="10"/>
  <c r="B502" i="10"/>
  <c r="F502" i="10" s="1"/>
  <c r="E501" i="10"/>
  <c r="D501" i="10"/>
  <c r="B501" i="10"/>
  <c r="H501" i="10" s="1"/>
  <c r="E500" i="10"/>
  <c r="D500" i="10"/>
  <c r="B500" i="10"/>
  <c r="H499" i="10"/>
  <c r="E499" i="10"/>
  <c r="D499" i="10"/>
  <c r="B499" i="10"/>
  <c r="F499" i="10" s="1"/>
  <c r="E498" i="10"/>
  <c r="D498" i="10"/>
  <c r="B498" i="10"/>
  <c r="F498" i="10" s="1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C472" i="10"/>
  <c r="B472" i="10"/>
  <c r="B471" i="10"/>
  <c r="C470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C439" i="10"/>
  <c r="B439" i="10"/>
  <c r="C438" i="10"/>
  <c r="B438" i="10"/>
  <c r="B440" i="10" s="1"/>
  <c r="D437" i="10"/>
  <c r="B437" i="10"/>
  <c r="B436" i="10"/>
  <c r="D435" i="10"/>
  <c r="B435" i="10"/>
  <c r="C434" i="10"/>
  <c r="B434" i="10"/>
  <c r="B433" i="10"/>
  <c r="B432" i="10"/>
  <c r="B431" i="10"/>
  <c r="C430" i="10"/>
  <c r="B430" i="10"/>
  <c r="B429" i="10"/>
  <c r="D428" i="10"/>
  <c r="B428" i="10"/>
  <c r="B427" i="10"/>
  <c r="D424" i="10"/>
  <c r="B424" i="10"/>
  <c r="B423" i="10"/>
  <c r="D421" i="10"/>
  <c r="B421" i="10"/>
  <c r="C420" i="10"/>
  <c r="B420" i="10"/>
  <c r="D418" i="10"/>
  <c r="B418" i="10"/>
  <c r="C417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29" i="10"/>
  <c r="D330" i="10" s="1"/>
  <c r="D328" i="10"/>
  <c r="D319" i="10"/>
  <c r="D314" i="10"/>
  <c r="D290" i="10"/>
  <c r="D283" i="10"/>
  <c r="D275" i="10"/>
  <c r="D277" i="10" s="1"/>
  <c r="D292" i="10" s="1"/>
  <c r="D341" i="10" s="1"/>
  <c r="C481" i="10" s="1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E148" i="10"/>
  <c r="E147" i="10"/>
  <c r="D463" i="10" s="1"/>
  <c r="D465" i="10" s="1"/>
  <c r="E146" i="10"/>
  <c r="E145" i="10"/>
  <c r="C418" i="10" s="1"/>
  <c r="E144" i="10"/>
  <c r="E142" i="10"/>
  <c r="D464" i="10" s="1"/>
  <c r="E141" i="10"/>
  <c r="E140" i="10"/>
  <c r="E139" i="10"/>
  <c r="C415" i="10" s="1"/>
  <c r="E138" i="10"/>
  <c r="C414" i="10" s="1"/>
  <c r="E127" i="10"/>
  <c r="CE80" i="10"/>
  <c r="CF79" i="10"/>
  <c r="CE79" i="10"/>
  <c r="J612" i="10" s="1"/>
  <c r="CE78" i="10"/>
  <c r="I612" i="10" s="1"/>
  <c r="CE77" i="10"/>
  <c r="CF76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E69" i="10"/>
  <c r="C440" i="10" s="1"/>
  <c r="CE68" i="10"/>
  <c r="CC67" i="10"/>
  <c r="BU67" i="10"/>
  <c r="BM67" i="10"/>
  <c r="BE67" i="10"/>
  <c r="AW67" i="10"/>
  <c r="AO67" i="10"/>
  <c r="AG67" i="10"/>
  <c r="Y67" i="10"/>
  <c r="T67" i="10"/>
  <c r="I67" i="10"/>
  <c r="D67" i="10"/>
  <c r="CE66" i="10"/>
  <c r="C432" i="10" s="1"/>
  <c r="CE65" i="10"/>
  <c r="C431" i="10" s="1"/>
  <c r="CE64" i="10"/>
  <c r="F612" i="10" s="1"/>
  <c r="CE63" i="10"/>
  <c r="C429" i="10" s="1"/>
  <c r="CA62" i="10"/>
  <c r="CA71" i="10" s="1"/>
  <c r="BW62" i="10"/>
  <c r="BW71" i="10" s="1"/>
  <c r="BS62" i="10"/>
  <c r="BS71" i="10" s="1"/>
  <c r="BO62" i="10"/>
  <c r="BO71" i="10" s="1"/>
  <c r="BK62" i="10"/>
  <c r="BK71" i="10" s="1"/>
  <c r="BG62" i="10"/>
  <c r="BG71" i="10" s="1"/>
  <c r="BC62" i="10"/>
  <c r="BC71" i="10" s="1"/>
  <c r="AY62" i="10"/>
  <c r="AY71" i="10" s="1"/>
  <c r="AU62" i="10"/>
  <c r="AU71" i="10" s="1"/>
  <c r="AQ62" i="10"/>
  <c r="AQ71" i="10" s="1"/>
  <c r="AM62" i="10"/>
  <c r="AM71" i="10" s="1"/>
  <c r="AI62" i="10"/>
  <c r="AI71" i="10" s="1"/>
  <c r="AE62" i="10"/>
  <c r="AE71" i="10" s="1"/>
  <c r="AA62" i="10"/>
  <c r="AA71" i="10" s="1"/>
  <c r="W62" i="10"/>
  <c r="W71" i="10" s="1"/>
  <c r="S62" i="10"/>
  <c r="S71" i="10" s="1"/>
  <c r="O62" i="10"/>
  <c r="O71" i="10" s="1"/>
  <c r="K62" i="10"/>
  <c r="K71" i="10" s="1"/>
  <c r="G62" i="10"/>
  <c r="G71" i="10" s="1"/>
  <c r="C62" i="10"/>
  <c r="CE61" i="10"/>
  <c r="C427" i="10" s="1"/>
  <c r="CE60" i="10"/>
  <c r="B53" i="10"/>
  <c r="CC52" i="10"/>
  <c r="CB52" i="10"/>
  <c r="CB67" i="10" s="1"/>
  <c r="CA52" i="10"/>
  <c r="CA67" i="10" s="1"/>
  <c r="BZ52" i="10"/>
  <c r="BZ67" i="10" s="1"/>
  <c r="BY52" i="10"/>
  <c r="BY67" i="10" s="1"/>
  <c r="BX52" i="10"/>
  <c r="BX67" i="10" s="1"/>
  <c r="BW52" i="10"/>
  <c r="BW67" i="10" s="1"/>
  <c r="BV52" i="10"/>
  <c r="BV67" i="10" s="1"/>
  <c r="BU52" i="10"/>
  <c r="BT52" i="10"/>
  <c r="BT67" i="10" s="1"/>
  <c r="BS52" i="10"/>
  <c r="BS67" i="10" s="1"/>
  <c r="BR52" i="10"/>
  <c r="BR67" i="10" s="1"/>
  <c r="BQ52" i="10"/>
  <c r="BQ67" i="10" s="1"/>
  <c r="BP52" i="10"/>
  <c r="BP67" i="10" s="1"/>
  <c r="BO52" i="10"/>
  <c r="BO67" i="10" s="1"/>
  <c r="BN52" i="10"/>
  <c r="BN67" i="10" s="1"/>
  <c r="BM52" i="10"/>
  <c r="BL52" i="10"/>
  <c r="BL67" i="10" s="1"/>
  <c r="BK52" i="10"/>
  <c r="BK67" i="10" s="1"/>
  <c r="BJ52" i="10"/>
  <c r="BJ67" i="10" s="1"/>
  <c r="BI52" i="10"/>
  <c r="BI67" i="10" s="1"/>
  <c r="BH52" i="10"/>
  <c r="BH67" i="10" s="1"/>
  <c r="BG52" i="10"/>
  <c r="BG67" i="10" s="1"/>
  <c r="BF52" i="10"/>
  <c r="BF67" i="10" s="1"/>
  <c r="BE52" i="10"/>
  <c r="BD52" i="10"/>
  <c r="BD67" i="10" s="1"/>
  <c r="BC52" i="10"/>
  <c r="BC67" i="10" s="1"/>
  <c r="BB52" i="10"/>
  <c r="BB67" i="10" s="1"/>
  <c r="BA52" i="10"/>
  <c r="BA67" i="10" s="1"/>
  <c r="AZ52" i="10"/>
  <c r="AZ67" i="10" s="1"/>
  <c r="AY52" i="10"/>
  <c r="AY67" i="10" s="1"/>
  <c r="AX52" i="10"/>
  <c r="AX67" i="10" s="1"/>
  <c r="AW52" i="10"/>
  <c r="AV52" i="10"/>
  <c r="AV67" i="10" s="1"/>
  <c r="AU52" i="10"/>
  <c r="AU67" i="10" s="1"/>
  <c r="AT52" i="10"/>
  <c r="AT67" i="10" s="1"/>
  <c r="AS52" i="10"/>
  <c r="AS67" i="10" s="1"/>
  <c r="AR52" i="10"/>
  <c r="AR67" i="10" s="1"/>
  <c r="AQ52" i="10"/>
  <c r="AQ67" i="10" s="1"/>
  <c r="AP52" i="10"/>
  <c r="AP67" i="10" s="1"/>
  <c r="AO52" i="10"/>
  <c r="AN52" i="10"/>
  <c r="AN67" i="10" s="1"/>
  <c r="AM52" i="10"/>
  <c r="AM67" i="10" s="1"/>
  <c r="AL52" i="10"/>
  <c r="AL67" i="10" s="1"/>
  <c r="AK52" i="10"/>
  <c r="AK67" i="10" s="1"/>
  <c r="AJ52" i="10"/>
  <c r="AJ67" i="10" s="1"/>
  <c r="AI52" i="10"/>
  <c r="AI67" i="10" s="1"/>
  <c r="AH52" i="10"/>
  <c r="AH67" i="10" s="1"/>
  <c r="AG52" i="10"/>
  <c r="AF52" i="10"/>
  <c r="AF67" i="10" s="1"/>
  <c r="AE52" i="10"/>
  <c r="AE67" i="10" s="1"/>
  <c r="AD52" i="10"/>
  <c r="AD67" i="10" s="1"/>
  <c r="AC52" i="10"/>
  <c r="AC67" i="10" s="1"/>
  <c r="AB52" i="10"/>
  <c r="AB67" i="10" s="1"/>
  <c r="AA52" i="10"/>
  <c r="AA67" i="10" s="1"/>
  <c r="Z52" i="10"/>
  <c r="Z67" i="10" s="1"/>
  <c r="Y52" i="10"/>
  <c r="X52" i="10"/>
  <c r="X67" i="10" s="1"/>
  <c r="W52" i="10"/>
  <c r="W67" i="10" s="1"/>
  <c r="V52" i="10"/>
  <c r="V67" i="10" s="1"/>
  <c r="U52" i="10"/>
  <c r="U67" i="10" s="1"/>
  <c r="T52" i="10"/>
  <c r="S52" i="10"/>
  <c r="S67" i="10" s="1"/>
  <c r="R52" i="10"/>
  <c r="R67" i="10" s="1"/>
  <c r="Q52" i="10"/>
  <c r="Q67" i="10" s="1"/>
  <c r="P52" i="10"/>
  <c r="P67" i="10" s="1"/>
  <c r="O52" i="10"/>
  <c r="O67" i="10" s="1"/>
  <c r="N52" i="10"/>
  <c r="N67" i="10" s="1"/>
  <c r="M52" i="10"/>
  <c r="M67" i="10" s="1"/>
  <c r="L52" i="10"/>
  <c r="L67" i="10" s="1"/>
  <c r="K52" i="10"/>
  <c r="K67" i="10" s="1"/>
  <c r="J52" i="10"/>
  <c r="J67" i="10" s="1"/>
  <c r="I52" i="10"/>
  <c r="H52" i="10"/>
  <c r="H67" i="10" s="1"/>
  <c r="G52" i="10"/>
  <c r="G67" i="10" s="1"/>
  <c r="F52" i="10"/>
  <c r="F67" i="10" s="1"/>
  <c r="E52" i="10"/>
  <c r="E67" i="10" s="1"/>
  <c r="D52" i="10"/>
  <c r="C52" i="10"/>
  <c r="C67" i="10" s="1"/>
  <c r="CE51" i="10"/>
  <c r="B49" i="10"/>
  <c r="CC48" i="10"/>
  <c r="CC62" i="10" s="1"/>
  <c r="CC71" i="10" s="1"/>
  <c r="CB48" i="10"/>
  <c r="CB62" i="10" s="1"/>
  <c r="CB71" i="10" s="1"/>
  <c r="CA48" i="10"/>
  <c r="BZ48" i="10"/>
  <c r="BZ62" i="10" s="1"/>
  <c r="BZ71" i="10" s="1"/>
  <c r="BY48" i="10"/>
  <c r="BY62" i="10" s="1"/>
  <c r="BY71" i="10" s="1"/>
  <c r="BX48" i="10"/>
  <c r="BX62" i="10" s="1"/>
  <c r="BX71" i="10" s="1"/>
  <c r="BW48" i="10"/>
  <c r="BV48" i="10"/>
  <c r="BV62" i="10" s="1"/>
  <c r="BV71" i="10" s="1"/>
  <c r="BU48" i="10"/>
  <c r="BU62" i="10" s="1"/>
  <c r="BU71" i="10" s="1"/>
  <c r="BT48" i="10"/>
  <c r="BT62" i="10" s="1"/>
  <c r="BT71" i="10" s="1"/>
  <c r="BS48" i="10"/>
  <c r="BR48" i="10"/>
  <c r="BR62" i="10" s="1"/>
  <c r="BR71" i="10" s="1"/>
  <c r="BQ48" i="10"/>
  <c r="BQ62" i="10" s="1"/>
  <c r="BQ71" i="10" s="1"/>
  <c r="BP48" i="10"/>
  <c r="BP62" i="10" s="1"/>
  <c r="BP71" i="10" s="1"/>
  <c r="BO48" i="10"/>
  <c r="BN48" i="10"/>
  <c r="BN62" i="10" s="1"/>
  <c r="BN71" i="10" s="1"/>
  <c r="BM48" i="10"/>
  <c r="BM62" i="10" s="1"/>
  <c r="BM71" i="10" s="1"/>
  <c r="BL48" i="10"/>
  <c r="BL62" i="10" s="1"/>
  <c r="BL71" i="10" s="1"/>
  <c r="BK48" i="10"/>
  <c r="BJ48" i="10"/>
  <c r="BJ62" i="10" s="1"/>
  <c r="BJ71" i="10" s="1"/>
  <c r="BI48" i="10"/>
  <c r="BI62" i="10" s="1"/>
  <c r="BI71" i="10" s="1"/>
  <c r="BH48" i="10"/>
  <c r="BH62" i="10" s="1"/>
  <c r="BH71" i="10" s="1"/>
  <c r="BG48" i="10"/>
  <c r="BF48" i="10"/>
  <c r="BF62" i="10" s="1"/>
  <c r="BF71" i="10" s="1"/>
  <c r="BE48" i="10"/>
  <c r="BE62" i="10" s="1"/>
  <c r="BE71" i="10" s="1"/>
  <c r="BD48" i="10"/>
  <c r="BD62" i="10" s="1"/>
  <c r="BD71" i="10" s="1"/>
  <c r="BC48" i="10"/>
  <c r="BB48" i="10"/>
  <c r="BB62" i="10" s="1"/>
  <c r="BB71" i="10" s="1"/>
  <c r="BA48" i="10"/>
  <c r="BA62" i="10" s="1"/>
  <c r="BA71" i="10" s="1"/>
  <c r="AZ48" i="10"/>
  <c r="AZ62" i="10" s="1"/>
  <c r="AZ71" i="10" s="1"/>
  <c r="AY48" i="10"/>
  <c r="AX48" i="10"/>
  <c r="AX62" i="10" s="1"/>
  <c r="AX71" i="10" s="1"/>
  <c r="AW48" i="10"/>
  <c r="AW62" i="10" s="1"/>
  <c r="AW71" i="10" s="1"/>
  <c r="AV48" i="10"/>
  <c r="AV62" i="10" s="1"/>
  <c r="AV71" i="10" s="1"/>
  <c r="AU48" i="10"/>
  <c r="AT48" i="10"/>
  <c r="AT62" i="10" s="1"/>
  <c r="AT71" i="10" s="1"/>
  <c r="AS48" i="10"/>
  <c r="AS62" i="10" s="1"/>
  <c r="AS71" i="10" s="1"/>
  <c r="AR48" i="10"/>
  <c r="AR62" i="10" s="1"/>
  <c r="AR71" i="10" s="1"/>
  <c r="AQ48" i="10"/>
  <c r="AP48" i="10"/>
  <c r="AP62" i="10" s="1"/>
  <c r="AP71" i="10" s="1"/>
  <c r="AO48" i="10"/>
  <c r="AO62" i="10" s="1"/>
  <c r="AO71" i="10" s="1"/>
  <c r="AN48" i="10"/>
  <c r="AN62" i="10" s="1"/>
  <c r="AN71" i="10" s="1"/>
  <c r="AM48" i="10"/>
  <c r="AL48" i="10"/>
  <c r="AL62" i="10" s="1"/>
  <c r="AL71" i="10" s="1"/>
  <c r="AK48" i="10"/>
  <c r="AK62" i="10" s="1"/>
  <c r="AK71" i="10" s="1"/>
  <c r="AJ48" i="10"/>
  <c r="AJ62" i="10" s="1"/>
  <c r="AJ71" i="10" s="1"/>
  <c r="AI48" i="10"/>
  <c r="AH48" i="10"/>
  <c r="AH62" i="10" s="1"/>
  <c r="AH71" i="10" s="1"/>
  <c r="AG48" i="10"/>
  <c r="AG62" i="10" s="1"/>
  <c r="AG71" i="10" s="1"/>
  <c r="AF48" i="10"/>
  <c r="AF62" i="10" s="1"/>
  <c r="AF71" i="10" s="1"/>
  <c r="AE48" i="10"/>
  <c r="AD48" i="10"/>
  <c r="AD62" i="10" s="1"/>
  <c r="AD71" i="10" s="1"/>
  <c r="AC48" i="10"/>
  <c r="AC62" i="10" s="1"/>
  <c r="AC71" i="10" s="1"/>
  <c r="AB48" i="10"/>
  <c r="AB62" i="10" s="1"/>
  <c r="AB71" i="10" s="1"/>
  <c r="AA48" i="10"/>
  <c r="Z48" i="10"/>
  <c r="Z62" i="10" s="1"/>
  <c r="Z71" i="10" s="1"/>
  <c r="Y48" i="10"/>
  <c r="Y62" i="10" s="1"/>
  <c r="Y71" i="10" s="1"/>
  <c r="X48" i="10"/>
  <c r="X62" i="10" s="1"/>
  <c r="W48" i="10"/>
  <c r="V48" i="10"/>
  <c r="V62" i="10" s="1"/>
  <c r="V71" i="10" s="1"/>
  <c r="U48" i="10"/>
  <c r="U62" i="10" s="1"/>
  <c r="U71" i="10" s="1"/>
  <c r="T48" i="10"/>
  <c r="T62" i="10" s="1"/>
  <c r="T71" i="10" s="1"/>
  <c r="S48" i="10"/>
  <c r="R48" i="10"/>
  <c r="R62" i="10" s="1"/>
  <c r="R71" i="10" s="1"/>
  <c r="Q48" i="10"/>
  <c r="Q62" i="10" s="1"/>
  <c r="Q71" i="10" s="1"/>
  <c r="P48" i="10"/>
  <c r="P62" i="10" s="1"/>
  <c r="O48" i="10"/>
  <c r="N48" i="10"/>
  <c r="N62" i="10" s="1"/>
  <c r="N71" i="10" s="1"/>
  <c r="M48" i="10"/>
  <c r="M62" i="10" s="1"/>
  <c r="M71" i="10" s="1"/>
  <c r="L48" i="10"/>
  <c r="L62" i="10" s="1"/>
  <c r="K48" i="10"/>
  <c r="J48" i="10"/>
  <c r="J62" i="10" s="1"/>
  <c r="J71" i="10" s="1"/>
  <c r="I48" i="10"/>
  <c r="I62" i="10" s="1"/>
  <c r="I71" i="10" s="1"/>
  <c r="H48" i="10"/>
  <c r="H62" i="10" s="1"/>
  <c r="G48" i="10"/>
  <c r="F48" i="10"/>
  <c r="F62" i="10" s="1"/>
  <c r="F71" i="10" s="1"/>
  <c r="E48" i="10"/>
  <c r="E62" i="10" s="1"/>
  <c r="E71" i="10" s="1"/>
  <c r="D48" i="10"/>
  <c r="D62" i="10" s="1"/>
  <c r="D71" i="10" s="1"/>
  <c r="C48" i="10"/>
  <c r="CE48" i="10" s="1"/>
  <c r="CE47" i="10"/>
  <c r="C678" i="10" l="1"/>
  <c r="C506" i="10"/>
  <c r="G506" i="10" s="1"/>
  <c r="C694" i="10"/>
  <c r="C522" i="10"/>
  <c r="G522" i="10" s="1"/>
  <c r="C706" i="10"/>
  <c r="C534" i="10"/>
  <c r="G534" i="10" s="1"/>
  <c r="C631" i="10"/>
  <c r="C542" i="10"/>
  <c r="C638" i="10"/>
  <c r="C558" i="10"/>
  <c r="C574" i="10"/>
  <c r="C620" i="10"/>
  <c r="C696" i="10"/>
  <c r="C524" i="10"/>
  <c r="C647" i="10"/>
  <c r="C572" i="10"/>
  <c r="C669" i="10"/>
  <c r="C497" i="10"/>
  <c r="G497" i="10" s="1"/>
  <c r="H71" i="10"/>
  <c r="L71" i="10"/>
  <c r="P71" i="10"/>
  <c r="C685" i="10"/>
  <c r="C513" i="10"/>
  <c r="G513" i="10" s="1"/>
  <c r="X71" i="10"/>
  <c r="C693" i="10"/>
  <c r="C521" i="10"/>
  <c r="C697" i="10"/>
  <c r="C525" i="10"/>
  <c r="G525" i="10" s="1"/>
  <c r="C701" i="10"/>
  <c r="C529" i="10"/>
  <c r="C705" i="10"/>
  <c r="C533" i="10"/>
  <c r="G533" i="10" s="1"/>
  <c r="C709" i="10"/>
  <c r="C537" i="10"/>
  <c r="C713" i="10"/>
  <c r="C541" i="10"/>
  <c r="C628" i="10"/>
  <c r="C545" i="10"/>
  <c r="C549" i="10"/>
  <c r="C624" i="10"/>
  <c r="C636" i="10"/>
  <c r="C553" i="10"/>
  <c r="C637" i="10"/>
  <c r="C557" i="10"/>
  <c r="C561" i="10"/>
  <c r="C621" i="10"/>
  <c r="C640" i="10"/>
  <c r="C565" i="10"/>
  <c r="C644" i="10"/>
  <c r="C569" i="10"/>
  <c r="C573" i="10"/>
  <c r="C622" i="10"/>
  <c r="CE67" i="10"/>
  <c r="C433" i="10" s="1"/>
  <c r="C676" i="10"/>
  <c r="C504" i="10"/>
  <c r="G504" i="10" s="1"/>
  <c r="C692" i="10"/>
  <c r="C520" i="10"/>
  <c r="G520" i="10" s="1"/>
  <c r="C536" i="10"/>
  <c r="G536" i="10" s="1"/>
  <c r="C708" i="10"/>
  <c r="C552" i="10"/>
  <c r="C618" i="10"/>
  <c r="C643" i="10"/>
  <c r="C568" i="10"/>
  <c r="C674" i="10"/>
  <c r="C502" i="10"/>
  <c r="G502" i="10" s="1"/>
  <c r="C686" i="10"/>
  <c r="C514" i="10"/>
  <c r="C702" i="10"/>
  <c r="C530" i="10"/>
  <c r="G530" i="10" s="1"/>
  <c r="C630" i="10"/>
  <c r="C546" i="10"/>
  <c r="C634" i="10"/>
  <c r="C554" i="10"/>
  <c r="C645" i="10"/>
  <c r="C570" i="10"/>
  <c r="C680" i="10"/>
  <c r="C508" i="10"/>
  <c r="G508" i="10" s="1"/>
  <c r="C712" i="10"/>
  <c r="C540" i="10"/>
  <c r="G540" i="10" s="1"/>
  <c r="C671" i="10"/>
  <c r="C499" i="10"/>
  <c r="G499" i="10" s="1"/>
  <c r="C683" i="10"/>
  <c r="C511" i="10"/>
  <c r="C691" i="10"/>
  <c r="C519" i="10"/>
  <c r="C699" i="10"/>
  <c r="C527" i="10"/>
  <c r="G527" i="10" s="1"/>
  <c r="C707" i="10"/>
  <c r="C535" i="10"/>
  <c r="G535" i="10" s="1"/>
  <c r="C632" i="10"/>
  <c r="C547" i="10"/>
  <c r="C555" i="10"/>
  <c r="C617" i="10"/>
  <c r="C563" i="10"/>
  <c r="C626" i="10"/>
  <c r="C571" i="10"/>
  <c r="C646" i="10"/>
  <c r="CE62" i="10"/>
  <c r="C428" i="10" s="1"/>
  <c r="C441" i="10" s="1"/>
  <c r="C684" i="10"/>
  <c r="C512" i="10"/>
  <c r="G512" i="10" s="1"/>
  <c r="C528" i="10"/>
  <c r="G528" i="10" s="1"/>
  <c r="C700" i="10"/>
  <c r="C625" i="10"/>
  <c r="C544" i="10"/>
  <c r="G544" i="10" s="1"/>
  <c r="C627" i="10"/>
  <c r="C560" i="10"/>
  <c r="C670" i="10"/>
  <c r="C498" i="10"/>
  <c r="C682" i="10"/>
  <c r="C510" i="10"/>
  <c r="C690" i="10"/>
  <c r="C518" i="10"/>
  <c r="C698" i="10"/>
  <c r="C526" i="10"/>
  <c r="G526" i="10" s="1"/>
  <c r="C710" i="10"/>
  <c r="C538" i="10"/>
  <c r="G538" i="10" s="1"/>
  <c r="C614" i="10"/>
  <c r="C550" i="10"/>
  <c r="C623" i="10"/>
  <c r="C562" i="10"/>
  <c r="C641" i="10"/>
  <c r="C566" i="10"/>
  <c r="C635" i="10"/>
  <c r="C556" i="10"/>
  <c r="C675" i="10"/>
  <c r="C503" i="10"/>
  <c r="C679" i="10"/>
  <c r="C507" i="10"/>
  <c r="G507" i="10" s="1"/>
  <c r="C687" i="10"/>
  <c r="C515" i="10"/>
  <c r="C695" i="10"/>
  <c r="C523" i="10"/>
  <c r="G523" i="10" s="1"/>
  <c r="C703" i="10"/>
  <c r="C531" i="10"/>
  <c r="G531" i="10" s="1"/>
  <c r="C711" i="10"/>
  <c r="C539" i="10"/>
  <c r="G539" i="10" s="1"/>
  <c r="C543" i="10"/>
  <c r="C616" i="10"/>
  <c r="C629" i="10"/>
  <c r="C551" i="10"/>
  <c r="C559" i="10"/>
  <c r="C619" i="10"/>
  <c r="C642" i="10"/>
  <c r="C567" i="10"/>
  <c r="C672" i="10"/>
  <c r="C500" i="10"/>
  <c r="G500" i="10" s="1"/>
  <c r="C688" i="10"/>
  <c r="C516" i="10"/>
  <c r="G516" i="10" s="1"/>
  <c r="C532" i="10"/>
  <c r="G532" i="10" s="1"/>
  <c r="C704" i="10"/>
  <c r="C633" i="10"/>
  <c r="C548" i="10"/>
  <c r="C639" i="10"/>
  <c r="C564" i="10"/>
  <c r="CE71" i="10"/>
  <c r="C716" i="10" s="1"/>
  <c r="CE52" i="10"/>
  <c r="K612" i="10"/>
  <c r="C465" i="10"/>
  <c r="G612" i="10"/>
  <c r="CF77" i="10"/>
  <c r="C458" i="10"/>
  <c r="B465" i="10"/>
  <c r="H516" i="10"/>
  <c r="H520" i="10"/>
  <c r="C71" i="10"/>
  <c r="B476" i="10"/>
  <c r="H500" i="10"/>
  <c r="H513" i="10"/>
  <c r="H522" i="10"/>
  <c r="H526" i="10"/>
  <c r="H531" i="10"/>
  <c r="E204" i="10"/>
  <c r="C476" i="10" s="1"/>
  <c r="F503" i="10"/>
  <c r="F529" i="10"/>
  <c r="F539" i="10"/>
  <c r="D242" i="10"/>
  <c r="B448" i="10" s="1"/>
  <c r="D339" i="10"/>
  <c r="C482" i="10" s="1"/>
  <c r="F497" i="10"/>
  <c r="F501" i="10"/>
  <c r="F511" i="10"/>
  <c r="F523" i="10"/>
  <c r="F527" i="10"/>
  <c r="F544" i="10"/>
  <c r="F496" i="10"/>
  <c r="F500" i="10"/>
  <c r="F504" i="10"/>
  <c r="F508" i="10"/>
  <c r="F516" i="10"/>
  <c r="F520" i="10"/>
  <c r="F522" i="10"/>
  <c r="F526" i="10"/>
  <c r="F530" i="10"/>
  <c r="F534" i="10"/>
  <c r="F538" i="10"/>
  <c r="C689" i="10" l="1"/>
  <c r="C517" i="10"/>
  <c r="C677" i="10"/>
  <c r="C505" i="10"/>
  <c r="G505" i="10" s="1"/>
  <c r="H530" i="10"/>
  <c r="C668" i="10"/>
  <c r="C496" i="10"/>
  <c r="G515" i="10"/>
  <c r="H515" i="10"/>
  <c r="G503" i="10"/>
  <c r="H503" i="10" s="1"/>
  <c r="H550" i="10"/>
  <c r="G550" i="10"/>
  <c r="H510" i="10"/>
  <c r="G510" i="10"/>
  <c r="G511" i="10"/>
  <c r="H511" i="10"/>
  <c r="G546" i="10"/>
  <c r="H546" i="10"/>
  <c r="H514" i="10"/>
  <c r="G514" i="10"/>
  <c r="C673" i="10"/>
  <c r="C715" i="10" s="1"/>
  <c r="C501" i="10"/>
  <c r="G501" i="10" s="1"/>
  <c r="H512" i="10"/>
  <c r="H544" i="10"/>
  <c r="D615" i="10"/>
  <c r="C648" i="10"/>
  <c r="M716" i="10" s="1"/>
  <c r="H545" i="10"/>
  <c r="G545" i="10"/>
  <c r="G537" i="10"/>
  <c r="H537" i="10"/>
  <c r="G529" i="10"/>
  <c r="H529" i="10"/>
  <c r="G521" i="10"/>
  <c r="H521" i="10"/>
  <c r="H524" i="10"/>
  <c r="G524" i="10"/>
  <c r="H518" i="10"/>
  <c r="G518" i="10"/>
  <c r="H498" i="10"/>
  <c r="G498" i="10"/>
  <c r="G519" i="10"/>
  <c r="H519" i="10"/>
  <c r="C681" i="10"/>
  <c r="C509" i="10"/>
  <c r="G509" i="10" l="1"/>
  <c r="H509" i="10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9" i="10"/>
  <c r="D693" i="10"/>
  <c r="D684" i="10"/>
  <c r="D680" i="10"/>
  <c r="D676" i="10"/>
  <c r="D672" i="10"/>
  <c r="D668" i="10"/>
  <c r="D713" i="10"/>
  <c r="D685" i="10"/>
  <c r="D671" i="10"/>
  <c r="D670" i="10"/>
  <c r="D669" i="10"/>
  <c r="D647" i="10"/>
  <c r="D645" i="10"/>
  <c r="D628" i="10"/>
  <c r="D705" i="10"/>
  <c r="D701" i="10"/>
  <c r="D697" i="10"/>
  <c r="D683" i="10"/>
  <c r="D682" i="10"/>
  <c r="D681" i="10"/>
  <c r="D643" i="10"/>
  <c r="D641" i="10"/>
  <c r="D679" i="10"/>
  <c r="D678" i="10"/>
  <c r="D677" i="10"/>
  <c r="D646" i="10"/>
  <c r="D626" i="10"/>
  <c r="D623" i="10"/>
  <c r="D621" i="10"/>
  <c r="D619" i="10"/>
  <c r="D617" i="10"/>
  <c r="D675" i="10"/>
  <c r="D674" i="10"/>
  <c r="D673" i="10"/>
  <c r="D642" i="10"/>
  <c r="D625" i="10"/>
  <c r="D624" i="10"/>
  <c r="D689" i="10"/>
  <c r="D622" i="10"/>
  <c r="D620" i="10"/>
  <c r="D618" i="10"/>
  <c r="D616" i="10"/>
  <c r="D644" i="10"/>
  <c r="D639" i="10"/>
  <c r="D635" i="10"/>
  <c r="D631" i="10"/>
  <c r="D627" i="10"/>
  <c r="D638" i="10"/>
  <c r="D634" i="10"/>
  <c r="D630" i="10"/>
  <c r="D637" i="10"/>
  <c r="D633" i="10"/>
  <c r="D629" i="10"/>
  <c r="D640" i="10"/>
  <c r="D636" i="10"/>
  <c r="D632" i="10"/>
  <c r="G496" i="10"/>
  <c r="H496" i="10" s="1"/>
  <c r="G517" i="10"/>
  <c r="H517" i="10"/>
  <c r="D715" i="10" l="1"/>
  <c r="E623" i="10"/>
  <c r="E612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706" i="10"/>
  <c r="E690" i="10"/>
  <c r="E681" i="10"/>
  <c r="E677" i="10"/>
  <c r="E673" i="10"/>
  <c r="E669" i="10"/>
  <c r="E686" i="10"/>
  <c r="E684" i="10"/>
  <c r="E683" i="10"/>
  <c r="E682" i="10"/>
  <c r="E668" i="10"/>
  <c r="E643" i="10"/>
  <c r="E641" i="10"/>
  <c r="E627" i="10"/>
  <c r="E680" i="10"/>
  <c r="E679" i="10"/>
  <c r="E678" i="10"/>
  <c r="E646" i="10"/>
  <c r="E710" i="10"/>
  <c r="E676" i="10"/>
  <c r="E675" i="10"/>
  <c r="E674" i="10"/>
  <c r="E642" i="10"/>
  <c r="E625" i="10"/>
  <c r="E624" i="10"/>
  <c r="E702" i="10"/>
  <c r="E698" i="10"/>
  <c r="E694" i="10"/>
  <c r="E672" i="10"/>
  <c r="E671" i="10"/>
  <c r="E670" i="10"/>
  <c r="E647" i="10"/>
  <c r="E644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6" i="10"/>
  <c r="E645" i="10"/>
  <c r="E628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03" i="10"/>
  <c r="F687" i="10"/>
  <c r="F685" i="10"/>
  <c r="F682" i="10"/>
  <c r="F678" i="10"/>
  <c r="F674" i="10"/>
  <c r="F670" i="10"/>
  <c r="F647" i="10"/>
  <c r="F646" i="10"/>
  <c r="F645" i="10"/>
  <c r="F716" i="10"/>
  <c r="F711" i="10"/>
  <c r="F707" i="10"/>
  <c r="F681" i="10"/>
  <c r="F680" i="10"/>
  <c r="F679" i="10"/>
  <c r="F629" i="10"/>
  <c r="F699" i="10"/>
  <c r="F695" i="10"/>
  <c r="F691" i="10"/>
  <c r="F677" i="10"/>
  <c r="F676" i="10"/>
  <c r="F675" i="10"/>
  <c r="F644" i="10"/>
  <c r="F642" i="10"/>
  <c r="F640" i="10"/>
  <c r="F639" i="10"/>
  <c r="F638" i="10"/>
  <c r="F637" i="10"/>
  <c r="F636" i="10"/>
  <c r="F635" i="10"/>
  <c r="F634" i="10"/>
  <c r="F633" i="10"/>
  <c r="F632" i="10"/>
  <c r="F631" i="10"/>
  <c r="F630" i="10"/>
  <c r="F673" i="10"/>
  <c r="F672" i="10"/>
  <c r="F671" i="10"/>
  <c r="F669" i="10"/>
  <c r="F668" i="10"/>
  <c r="F643" i="10"/>
  <c r="F628" i="10"/>
  <c r="F627" i="10"/>
  <c r="F626" i="10"/>
  <c r="F684" i="10"/>
  <c r="F683" i="10"/>
  <c r="F641" i="10"/>
  <c r="F625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0" i="10"/>
  <c r="G683" i="10"/>
  <c r="G679" i="10"/>
  <c r="G675" i="10"/>
  <c r="G671" i="10"/>
  <c r="G644" i="10"/>
  <c r="G643" i="10"/>
  <c r="G642" i="10"/>
  <c r="G641" i="10"/>
  <c r="G640" i="10"/>
  <c r="G678" i="10"/>
  <c r="G677" i="10"/>
  <c r="G676" i="10"/>
  <c r="G646" i="10"/>
  <c r="G639" i="10"/>
  <c r="G638" i="10"/>
  <c r="G637" i="10"/>
  <c r="G636" i="10"/>
  <c r="G635" i="10"/>
  <c r="G634" i="10"/>
  <c r="G633" i="10"/>
  <c r="G632" i="10"/>
  <c r="G631" i="10"/>
  <c r="G630" i="10"/>
  <c r="G674" i="10"/>
  <c r="G673" i="10"/>
  <c r="G672" i="10"/>
  <c r="G670" i="10"/>
  <c r="G669" i="10"/>
  <c r="G668" i="10"/>
  <c r="G647" i="10"/>
  <c r="G629" i="10"/>
  <c r="G628" i="10"/>
  <c r="H628" i="10" s="1"/>
  <c r="G627" i="10"/>
  <c r="G626" i="10"/>
  <c r="G715" i="10" s="1"/>
  <c r="G712" i="10"/>
  <c r="G708" i="10"/>
  <c r="G704" i="10"/>
  <c r="G684" i="10"/>
  <c r="G645" i="10"/>
  <c r="G696" i="10"/>
  <c r="G680" i="10"/>
  <c r="G692" i="10"/>
  <c r="G688" i="10"/>
  <c r="G682" i="10"/>
  <c r="G681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13" i="10"/>
  <c r="H697" i="10"/>
  <c r="H684" i="10"/>
  <c r="H680" i="10"/>
  <c r="H676" i="10"/>
  <c r="H672" i="10"/>
  <c r="H668" i="10"/>
  <c r="H709" i="10"/>
  <c r="H705" i="10"/>
  <c r="H701" i="10"/>
  <c r="H675" i="10"/>
  <c r="H674" i="10"/>
  <c r="H673" i="10"/>
  <c r="H644" i="10"/>
  <c r="H642" i="10"/>
  <c r="H640" i="10"/>
  <c r="H693" i="10"/>
  <c r="H689" i="10"/>
  <c r="H671" i="10"/>
  <c r="H670" i="10"/>
  <c r="H669" i="10"/>
  <c r="H647" i="10"/>
  <c r="H645" i="10"/>
  <c r="H643" i="10"/>
  <c r="H629" i="10"/>
  <c r="H639" i="10"/>
  <c r="H638" i="10"/>
  <c r="H637" i="10"/>
  <c r="H636" i="10"/>
  <c r="H635" i="10"/>
  <c r="H634" i="10"/>
  <c r="H633" i="10"/>
  <c r="H632" i="10"/>
  <c r="H631" i="10"/>
  <c r="H630" i="10"/>
  <c r="H683" i="10"/>
  <c r="H682" i="10"/>
  <c r="H681" i="10"/>
  <c r="H641" i="10"/>
  <c r="H679" i="10"/>
  <c r="H678" i="10"/>
  <c r="H646" i="10"/>
  <c r="H685" i="10"/>
  <c r="H677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10" i="10"/>
  <c r="I694" i="10"/>
  <c r="I681" i="10"/>
  <c r="I677" i="10"/>
  <c r="I673" i="10"/>
  <c r="I669" i="10"/>
  <c r="I672" i="10"/>
  <c r="I671" i="10"/>
  <c r="I670" i="10"/>
  <c r="I647" i="10"/>
  <c r="I645" i="10"/>
  <c r="I684" i="10"/>
  <c r="I683" i="10"/>
  <c r="I682" i="10"/>
  <c r="I668" i="10"/>
  <c r="I643" i="10"/>
  <c r="I641" i="10"/>
  <c r="I706" i="10"/>
  <c r="I702" i="10"/>
  <c r="I698" i="10"/>
  <c r="I639" i="10"/>
  <c r="I638" i="10"/>
  <c r="I637" i="10"/>
  <c r="I636" i="10"/>
  <c r="I635" i="10"/>
  <c r="I634" i="10"/>
  <c r="I633" i="10"/>
  <c r="I632" i="10"/>
  <c r="I631" i="10"/>
  <c r="I630" i="10"/>
  <c r="I690" i="10"/>
  <c r="I686" i="10"/>
  <c r="I644" i="10"/>
  <c r="I640" i="10"/>
  <c r="I680" i="10"/>
  <c r="I679" i="10"/>
  <c r="I678" i="10"/>
  <c r="I646" i="10"/>
  <c r="I676" i="10"/>
  <c r="I675" i="10"/>
  <c r="I642" i="10"/>
  <c r="I674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707" i="10"/>
  <c r="J691" i="10"/>
  <c r="J682" i="10"/>
  <c r="J678" i="10"/>
  <c r="J674" i="10"/>
  <c r="J670" i="10"/>
  <c r="J647" i="10"/>
  <c r="L647" i="10" s="1"/>
  <c r="J646" i="10"/>
  <c r="J645" i="10"/>
  <c r="J703" i="10"/>
  <c r="J699" i="10"/>
  <c r="J695" i="10"/>
  <c r="J684" i="10"/>
  <c r="J683" i="10"/>
  <c r="J669" i="10"/>
  <c r="J668" i="10"/>
  <c r="J643" i="10"/>
  <c r="J641" i="10"/>
  <c r="J687" i="10"/>
  <c r="J681" i="10"/>
  <c r="J680" i="10"/>
  <c r="J679" i="10"/>
  <c r="J639" i="10"/>
  <c r="J638" i="10"/>
  <c r="J637" i="10"/>
  <c r="J636" i="10"/>
  <c r="J635" i="10"/>
  <c r="J634" i="10"/>
  <c r="J633" i="10"/>
  <c r="J632" i="10"/>
  <c r="J631" i="10"/>
  <c r="J715" i="10" s="1"/>
  <c r="J644" i="10"/>
  <c r="K644" i="10" s="1"/>
  <c r="J640" i="10"/>
  <c r="J685" i="10"/>
  <c r="J677" i="10"/>
  <c r="J676" i="10"/>
  <c r="J675" i="10"/>
  <c r="J642" i="10"/>
  <c r="J711" i="10"/>
  <c r="J672" i="10"/>
  <c r="J671" i="10"/>
  <c r="J673" i="10"/>
  <c r="K713" i="10" l="1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04" i="10"/>
  <c r="K688" i="10"/>
  <c r="K683" i="10"/>
  <c r="K679" i="10"/>
  <c r="K675" i="10"/>
  <c r="K671" i="10"/>
  <c r="K682" i="10"/>
  <c r="K681" i="10"/>
  <c r="K680" i="10"/>
  <c r="K712" i="10"/>
  <c r="K708" i="10"/>
  <c r="K678" i="10"/>
  <c r="K677" i="10"/>
  <c r="K676" i="10"/>
  <c r="K684" i="10"/>
  <c r="K700" i="10"/>
  <c r="K696" i="10"/>
  <c r="K692" i="10"/>
  <c r="K674" i="10"/>
  <c r="K673" i="10"/>
  <c r="K672" i="10"/>
  <c r="K668" i="10"/>
  <c r="K715" i="10" s="1"/>
  <c r="K670" i="10"/>
  <c r="K669" i="10"/>
  <c r="L710" i="10"/>
  <c r="M710" i="10" s="1"/>
  <c r="L706" i="10"/>
  <c r="M706" i="10" s="1"/>
  <c r="L702" i="10"/>
  <c r="M702" i="10" s="1"/>
  <c r="L698" i="10"/>
  <c r="M698" i="10" s="1"/>
  <c r="L694" i="10"/>
  <c r="M694" i="10" s="1"/>
  <c r="L690" i="10"/>
  <c r="M690" i="10" s="1"/>
  <c r="L686" i="10"/>
  <c r="M686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01" i="10"/>
  <c r="M701" i="10" s="1"/>
  <c r="L684" i="10"/>
  <c r="M684" i="10" s="1"/>
  <c r="L680" i="10"/>
  <c r="M680" i="10" s="1"/>
  <c r="L676" i="10"/>
  <c r="M676" i="10" s="1"/>
  <c r="L672" i="10"/>
  <c r="M672" i="10" s="1"/>
  <c r="L668" i="10"/>
  <c r="L697" i="10"/>
  <c r="M697" i="10" s="1"/>
  <c r="L693" i="10"/>
  <c r="M693" i="10" s="1"/>
  <c r="L689" i="10"/>
  <c r="M689" i="10" s="1"/>
  <c r="L679" i="10"/>
  <c r="M679" i="10" s="1"/>
  <c r="L678" i="10"/>
  <c r="M678" i="10" s="1"/>
  <c r="L677" i="10"/>
  <c r="M677" i="10" s="1"/>
  <c r="L685" i="10"/>
  <c r="M685" i="10" s="1"/>
  <c r="L675" i="10"/>
  <c r="M675" i="10" s="1"/>
  <c r="L674" i="10"/>
  <c r="M674" i="10" s="1"/>
  <c r="L673" i="10"/>
  <c r="M673" i="10" s="1"/>
  <c r="L713" i="10"/>
  <c r="M713" i="10" s="1"/>
  <c r="L709" i="10"/>
  <c r="M709" i="10" s="1"/>
  <c r="L705" i="10"/>
  <c r="M705" i="10" s="1"/>
  <c r="L683" i="10"/>
  <c r="M683" i="10" s="1"/>
  <c r="L682" i="10"/>
  <c r="M682" i="10" s="1"/>
  <c r="L681" i="10"/>
  <c r="M681" i="10" s="1"/>
  <c r="L671" i="10"/>
  <c r="M671" i="10" s="1"/>
  <c r="L670" i="10"/>
  <c r="M670" i="10" s="1"/>
  <c r="L669" i="10"/>
  <c r="M669" i="10" s="1"/>
  <c r="L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S48" i="1"/>
  <c r="AS62" i="1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C120" i="8" s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F815" i="1"/>
  <c r="O816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G816" i="1"/>
  <c r="B441" i="1"/>
  <c r="C141" i="8"/>
  <c r="G10" i="4"/>
  <c r="F10" i="4"/>
  <c r="I372" i="9"/>
  <c r="M816" i="1"/>
  <c r="I366" i="9"/>
  <c r="C430" i="1"/>
  <c r="I381" i="9"/>
  <c r="CF77" i="1"/>
  <c r="Q816" i="1"/>
  <c r="G612" i="1"/>
  <c r="E812" i="1"/>
  <c r="E767" i="1"/>
  <c r="E300" i="9"/>
  <c r="B10" i="4" l="1"/>
  <c r="P816" i="1"/>
  <c r="D815" i="1"/>
  <c r="E787" i="1"/>
  <c r="E790" i="1"/>
  <c r="E800" i="1"/>
  <c r="H300" i="9"/>
  <c r="C204" i="9"/>
  <c r="E776" i="1"/>
  <c r="E749" i="1"/>
  <c r="I300" i="9"/>
  <c r="E757" i="1"/>
  <c r="E108" i="9"/>
  <c r="I172" i="9"/>
  <c r="E775" i="1"/>
  <c r="E791" i="1"/>
  <c r="D268" i="9"/>
  <c r="E807" i="1"/>
  <c r="F332" i="9"/>
  <c r="E737" i="1"/>
  <c r="C236" i="9"/>
  <c r="E783" i="1"/>
  <c r="C12" i="9"/>
  <c r="I140" i="9"/>
  <c r="E788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O52" i="1" s="1"/>
  <c r="BO67" i="1" s="1"/>
  <c r="BO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E744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M52" i="1"/>
  <c r="BM67" i="1" s="1"/>
  <c r="BM71" i="1" s="1"/>
  <c r="C638" i="1" s="1"/>
  <c r="D52" i="1"/>
  <c r="D67" i="1" s="1"/>
  <c r="D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K52" i="1" l="1"/>
  <c r="AK67" i="1" s="1"/>
  <c r="AK71" i="1" s="1"/>
  <c r="C530" i="1" s="1"/>
  <c r="G530" i="1" s="1"/>
  <c r="BY52" i="1"/>
  <c r="BY67" i="1" s="1"/>
  <c r="BY71" i="1" s="1"/>
  <c r="BR52" i="1"/>
  <c r="BR67" i="1" s="1"/>
  <c r="BR71" i="1" s="1"/>
  <c r="M52" i="1"/>
  <c r="M67" i="1" s="1"/>
  <c r="M71" i="1" s="1"/>
  <c r="F52" i="1"/>
  <c r="F67" i="1" s="1"/>
  <c r="F71" i="1" s="1"/>
  <c r="BV52" i="1"/>
  <c r="BV67" i="1" s="1"/>
  <c r="BV71" i="1" s="1"/>
  <c r="C642" i="1" s="1"/>
  <c r="G52" i="1"/>
  <c r="G67" i="1" s="1"/>
  <c r="G71" i="1" s="1"/>
  <c r="BN52" i="1"/>
  <c r="BN67" i="1" s="1"/>
  <c r="BN71" i="1" s="1"/>
  <c r="BQ52" i="1"/>
  <c r="BQ67" i="1" s="1"/>
  <c r="BQ71" i="1" s="1"/>
  <c r="F309" i="9" s="1"/>
  <c r="AX52" i="1"/>
  <c r="AX67" i="1" s="1"/>
  <c r="AX71" i="1" s="1"/>
  <c r="T52" i="1"/>
  <c r="T67" i="1" s="1"/>
  <c r="BF52" i="1"/>
  <c r="BF67" i="1" s="1"/>
  <c r="BF71" i="1" s="1"/>
  <c r="AW52" i="1"/>
  <c r="AW67" i="1" s="1"/>
  <c r="AW71" i="1" s="1"/>
  <c r="AM52" i="1"/>
  <c r="AM67" i="1" s="1"/>
  <c r="J770" i="1" s="1"/>
  <c r="AY52" i="1"/>
  <c r="AY67" i="1" s="1"/>
  <c r="AY71" i="1" s="1"/>
  <c r="BE52" i="1"/>
  <c r="BE67" i="1" s="1"/>
  <c r="BE71" i="1" s="1"/>
  <c r="C614" i="1" s="1"/>
  <c r="AA52" i="1"/>
  <c r="AA67" i="1" s="1"/>
  <c r="AA71" i="1" s="1"/>
  <c r="CB52" i="1"/>
  <c r="CB67" i="1" s="1"/>
  <c r="BD52" i="1"/>
  <c r="BD67" i="1" s="1"/>
  <c r="BD71" i="1" s="1"/>
  <c r="F21" i="9"/>
  <c r="C499" i="1"/>
  <c r="G499" i="1" s="1"/>
  <c r="C671" i="1"/>
  <c r="G213" i="9"/>
  <c r="C631" i="1"/>
  <c r="C542" i="1"/>
  <c r="BX52" i="1"/>
  <c r="BX67" i="1" s="1"/>
  <c r="BX71" i="1" s="1"/>
  <c r="C644" i="1" s="1"/>
  <c r="BT52" i="1"/>
  <c r="BT67" i="1" s="1"/>
  <c r="AB52" i="1"/>
  <c r="AB67" i="1" s="1"/>
  <c r="H52" i="1"/>
  <c r="H67" i="1" s="1"/>
  <c r="H71" i="1" s="1"/>
  <c r="C501" i="1" s="1"/>
  <c r="G501" i="1" s="1"/>
  <c r="I149" i="9"/>
  <c r="J52" i="1"/>
  <c r="J67" i="1" s="1"/>
  <c r="AH52" i="1"/>
  <c r="AH67" i="1" s="1"/>
  <c r="J765" i="1" s="1"/>
  <c r="AF52" i="1"/>
  <c r="AF67" i="1" s="1"/>
  <c r="AF71" i="1" s="1"/>
  <c r="P52" i="1"/>
  <c r="P67" i="1" s="1"/>
  <c r="C702" i="1"/>
  <c r="AJ52" i="1"/>
  <c r="AJ67" i="1" s="1"/>
  <c r="AJ71" i="1" s="1"/>
  <c r="V52" i="1"/>
  <c r="V67" i="1" s="1"/>
  <c r="H81" i="9" s="1"/>
  <c r="BP52" i="1"/>
  <c r="BP67" i="1" s="1"/>
  <c r="AN52" i="1"/>
  <c r="AN67" i="1" s="1"/>
  <c r="AG52" i="1"/>
  <c r="AG67" i="1" s="1"/>
  <c r="CE62" i="1"/>
  <c r="I364" i="9" s="1"/>
  <c r="E756" i="1"/>
  <c r="C428" i="1"/>
  <c r="D108" i="9"/>
  <c r="C558" i="1"/>
  <c r="CE48" i="1"/>
  <c r="E816" i="1"/>
  <c r="J764" i="1"/>
  <c r="E811" i="1"/>
  <c r="I277" i="9"/>
  <c r="C569" i="1"/>
  <c r="F76" i="9"/>
  <c r="E751" i="1"/>
  <c r="T71" i="1"/>
  <c r="C549" i="1"/>
  <c r="G245" i="9"/>
  <c r="C624" i="1"/>
  <c r="I49" i="9"/>
  <c r="J747" i="1"/>
  <c r="J798" i="1"/>
  <c r="D305" i="9"/>
  <c r="J806" i="10"/>
  <c r="J776" i="10"/>
  <c r="J755" i="10"/>
  <c r="N815" i="1"/>
  <c r="J759" i="1"/>
  <c r="F511" i="1"/>
  <c r="H501" i="1"/>
  <c r="F501" i="1"/>
  <c r="F497" i="1"/>
  <c r="H497" i="1"/>
  <c r="E750" i="1"/>
  <c r="E76" i="9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C52" i="1"/>
  <c r="CC67" i="1" s="1"/>
  <c r="CC71" i="1" s="1"/>
  <c r="AC52" i="1"/>
  <c r="AC67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E760" i="1"/>
  <c r="F236" i="9"/>
  <c r="E786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K52" i="1"/>
  <c r="K67" i="1" s="1"/>
  <c r="K71" i="1" s="1"/>
  <c r="H149" i="9"/>
  <c r="C701" i="1"/>
  <c r="C529" i="1"/>
  <c r="G529" i="1" s="1"/>
  <c r="C545" i="1"/>
  <c r="G545" i="1" s="1"/>
  <c r="D465" i="1"/>
  <c r="AC71" i="1"/>
  <c r="H117" i="9" s="1"/>
  <c r="E177" i="9"/>
  <c r="CB71" i="1"/>
  <c r="C573" i="1" s="1"/>
  <c r="F505" i="1"/>
  <c r="H505" i="1"/>
  <c r="F499" i="1"/>
  <c r="H499" i="1"/>
  <c r="E739" i="1"/>
  <c r="E815" i="1" s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C697" i="1"/>
  <c r="D149" i="9"/>
  <c r="C525" i="1"/>
  <c r="G525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D309" i="9"/>
  <c r="C627" i="1"/>
  <c r="C560" i="1"/>
  <c r="C620" i="1"/>
  <c r="C574" i="1"/>
  <c r="D373" i="9"/>
  <c r="J781" i="1"/>
  <c r="H209" i="9"/>
  <c r="J751" i="1"/>
  <c r="F81" i="9"/>
  <c r="J782" i="1"/>
  <c r="I209" i="9"/>
  <c r="I241" i="9"/>
  <c r="J789" i="1"/>
  <c r="C694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J735" i="1"/>
  <c r="D17" i="9"/>
  <c r="J800" i="1"/>
  <c r="F305" i="9"/>
  <c r="J771" i="10"/>
  <c r="C373" i="9"/>
  <c r="C181" i="9"/>
  <c r="C703" i="1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695" i="1" l="1"/>
  <c r="D177" i="9"/>
  <c r="J805" i="1"/>
  <c r="C523" i="1"/>
  <c r="G523" i="1" s="1"/>
  <c r="D337" i="9"/>
  <c r="C562" i="1"/>
  <c r="D341" i="9"/>
  <c r="AM71" i="1"/>
  <c r="C688" i="1"/>
  <c r="I85" i="9"/>
  <c r="C623" i="1"/>
  <c r="H245" i="9"/>
  <c r="C550" i="1"/>
  <c r="G550" i="1" s="1"/>
  <c r="C622" i="1"/>
  <c r="J739" i="1"/>
  <c r="H516" i="1"/>
  <c r="H17" i="9"/>
  <c r="C673" i="1"/>
  <c r="C547" i="1"/>
  <c r="H21" i="9"/>
  <c r="C670" i="1"/>
  <c r="C245" i="9"/>
  <c r="C632" i="1"/>
  <c r="E21" i="9"/>
  <c r="C518" i="1"/>
  <c r="G518" i="1" s="1"/>
  <c r="D117" i="9"/>
  <c r="C690" i="1"/>
  <c r="C554" i="1"/>
  <c r="E277" i="9"/>
  <c r="C634" i="1"/>
  <c r="J753" i="1"/>
  <c r="V71" i="1"/>
  <c r="C511" i="1"/>
  <c r="C683" i="1"/>
  <c r="D85" i="9"/>
  <c r="H309" i="9"/>
  <c r="G113" i="9"/>
  <c r="AB71" i="1"/>
  <c r="D615" i="1"/>
  <c r="C117" i="9"/>
  <c r="C689" i="1"/>
  <c r="C517" i="1"/>
  <c r="G517" i="1" s="1"/>
  <c r="C647" i="1"/>
  <c r="C709" i="1"/>
  <c r="C564" i="1"/>
  <c r="J803" i="1"/>
  <c r="BT71" i="1"/>
  <c r="I305" i="9"/>
  <c r="C557" i="1"/>
  <c r="C637" i="1"/>
  <c r="H277" i="9"/>
  <c r="I341" i="9"/>
  <c r="I181" i="9"/>
  <c r="C553" i="1"/>
  <c r="C524" i="1"/>
  <c r="C149" i="9"/>
  <c r="C696" i="1"/>
  <c r="C85" i="9"/>
  <c r="C510" i="1"/>
  <c r="G510" i="1" s="1"/>
  <c r="C682" i="1"/>
  <c r="C710" i="1"/>
  <c r="C538" i="1"/>
  <c r="G538" i="1" s="1"/>
  <c r="C213" i="9"/>
  <c r="G85" i="9"/>
  <c r="C514" i="1"/>
  <c r="G514" i="1" s="1"/>
  <c r="C686" i="1"/>
  <c r="C519" i="1"/>
  <c r="G519" i="1" s="1"/>
  <c r="E145" i="9"/>
  <c r="AG71" i="1"/>
  <c r="I21" i="9"/>
  <c r="C277" i="9"/>
  <c r="C618" i="1"/>
  <c r="C552" i="1"/>
  <c r="C546" i="1"/>
  <c r="G546" i="1" s="1"/>
  <c r="D245" i="9"/>
  <c r="C630" i="1"/>
  <c r="C540" i="1"/>
  <c r="G540" i="1" s="1"/>
  <c r="C712" i="1"/>
  <c r="E213" i="9"/>
  <c r="E117" i="9"/>
  <c r="J771" i="1"/>
  <c r="AN71" i="1"/>
  <c r="F145" i="9"/>
  <c r="AH71" i="1"/>
  <c r="C674" i="1"/>
  <c r="C641" i="1"/>
  <c r="C341" i="9"/>
  <c r="C566" i="1"/>
  <c r="C677" i="1"/>
  <c r="E53" i="9"/>
  <c r="C505" i="1"/>
  <c r="G505" i="1" s="1"/>
  <c r="J799" i="1"/>
  <c r="BP71" i="1"/>
  <c r="E305" i="9"/>
  <c r="C49" i="9"/>
  <c r="J71" i="1"/>
  <c r="J741" i="1"/>
  <c r="C676" i="1"/>
  <c r="D53" i="9"/>
  <c r="C504" i="1"/>
  <c r="G504" i="1" s="1"/>
  <c r="F181" i="9"/>
  <c r="C534" i="1"/>
  <c r="G534" i="1" s="1"/>
  <c r="C706" i="1"/>
  <c r="F341" i="9"/>
  <c r="D277" i="9"/>
  <c r="C522" i="1"/>
  <c r="G522" i="1" s="1"/>
  <c r="H520" i="1"/>
  <c r="H498" i="1"/>
  <c r="H544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H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50" i="1" l="1"/>
  <c r="H513" i="1"/>
  <c r="C515" i="1"/>
  <c r="H85" i="9"/>
  <c r="C687" i="1"/>
  <c r="C496" i="1"/>
  <c r="C668" i="1"/>
  <c r="C21" i="9"/>
  <c r="C621" i="1"/>
  <c r="E309" i="9"/>
  <c r="C561" i="1"/>
  <c r="G524" i="1"/>
  <c r="H524" i="1"/>
  <c r="C640" i="1"/>
  <c r="C565" i="1"/>
  <c r="I309" i="9"/>
  <c r="G511" i="1"/>
  <c r="H511" i="1"/>
  <c r="C699" i="1"/>
  <c r="C527" i="1"/>
  <c r="G527" i="1" s="1"/>
  <c r="F149" i="9"/>
  <c r="C698" i="1"/>
  <c r="C526" i="1"/>
  <c r="E149" i="9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D629" i="1"/>
  <c r="D620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C53" i="9"/>
  <c r="C675" i="1"/>
  <c r="C503" i="1"/>
  <c r="C533" i="1"/>
  <c r="G533" i="1" s="1"/>
  <c r="C705" i="1"/>
  <c r="E181" i="9"/>
  <c r="C521" i="1"/>
  <c r="G521" i="1" s="1"/>
  <c r="G117" i="9"/>
  <c r="C693" i="1"/>
  <c r="H509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648" i="1"/>
  <c r="M716" i="1" s="1"/>
  <c r="Y816" i="1" s="1"/>
  <c r="C716" i="1"/>
  <c r="I373" i="9"/>
  <c r="G503" i="1"/>
  <c r="H503" i="1" s="1"/>
  <c r="E612" i="1"/>
  <c r="G496" i="1"/>
  <c r="H496" i="1" s="1"/>
  <c r="E623" i="1"/>
  <c r="D715" i="1"/>
  <c r="G515" i="1"/>
  <c r="H515" i="1"/>
  <c r="G526" i="1"/>
  <c r="H526" i="1"/>
  <c r="C715" i="1"/>
  <c r="C433" i="1"/>
  <c r="C441" i="1" s="1"/>
  <c r="J816" i="1"/>
  <c r="I369" i="9"/>
  <c r="J815" i="10"/>
  <c r="E639" i="1" l="1"/>
  <c r="E678" i="1"/>
  <c r="E628" i="1"/>
  <c r="E643" i="1"/>
  <c r="E627" i="1"/>
  <c r="E640" i="1"/>
  <c r="E635" i="1"/>
  <c r="E702" i="1"/>
  <c r="E713" i="1"/>
  <c r="E672" i="1"/>
  <c r="E683" i="1"/>
  <c r="E686" i="1"/>
  <c r="E669" i="1"/>
  <c r="E691" i="1"/>
  <c r="E670" i="1"/>
  <c r="E631" i="1"/>
  <c r="E679" i="1"/>
  <c r="E711" i="1"/>
  <c r="E709" i="1"/>
  <c r="E716" i="1"/>
  <c r="E636" i="1"/>
  <c r="E668" i="1"/>
  <c r="E704" i="1"/>
  <c r="E626" i="1"/>
  <c r="E625" i="1"/>
  <c r="E634" i="1"/>
  <c r="E685" i="1"/>
  <c r="E674" i="1"/>
  <c r="E638" i="1"/>
  <c r="E706" i="1"/>
  <c r="E673" i="1"/>
  <c r="E647" i="1"/>
  <c r="E642" i="1"/>
  <c r="E624" i="1"/>
  <c r="F624" i="1" s="1"/>
  <c r="F690" i="1" s="1"/>
  <c r="E712" i="1"/>
  <c r="E707" i="1"/>
  <c r="E646" i="1"/>
  <c r="E644" i="1"/>
  <c r="E682" i="1"/>
  <c r="E671" i="1"/>
  <c r="E688" i="1"/>
  <c r="E675" i="1"/>
  <c r="E698" i="1"/>
  <c r="E687" i="1"/>
  <c r="E696" i="1"/>
  <c r="E701" i="1"/>
  <c r="E629" i="1"/>
  <c r="E694" i="1"/>
  <c r="E695" i="1"/>
  <c r="E703" i="1"/>
  <c r="E692" i="1"/>
  <c r="E690" i="1"/>
  <c r="E705" i="1"/>
  <c r="E689" i="1"/>
  <c r="E699" i="1"/>
  <c r="E676" i="1"/>
  <c r="E637" i="1"/>
  <c r="E700" i="1"/>
  <c r="E641" i="1"/>
  <c r="E633" i="1"/>
  <c r="E693" i="1"/>
  <c r="E684" i="1"/>
  <c r="E630" i="1"/>
  <c r="E681" i="1"/>
  <c r="E645" i="1"/>
  <c r="E680" i="1"/>
  <c r="E710" i="1"/>
  <c r="E697" i="1"/>
  <c r="E677" i="1"/>
  <c r="E708" i="1"/>
  <c r="E632" i="1"/>
  <c r="F683" i="1" l="1"/>
  <c r="F705" i="1"/>
  <c r="F634" i="1"/>
  <c r="F709" i="1"/>
  <c r="F678" i="1"/>
  <c r="F711" i="1"/>
  <c r="F641" i="1"/>
  <c r="F639" i="1"/>
  <c r="F686" i="1"/>
  <c r="F642" i="1"/>
  <c r="F708" i="1"/>
  <c r="F647" i="1"/>
  <c r="F710" i="1"/>
  <c r="F697" i="1"/>
  <c r="F630" i="1"/>
  <c r="F640" i="1"/>
  <c r="F695" i="1"/>
  <c r="F668" i="1"/>
  <c r="F680" i="1"/>
  <c r="F635" i="1"/>
  <c r="F702" i="1"/>
  <c r="F716" i="1"/>
  <c r="F696" i="1"/>
  <c r="F627" i="1"/>
  <c r="F644" i="1"/>
  <c r="F633" i="1"/>
  <c r="F684" i="1"/>
  <c r="F643" i="1"/>
  <c r="F677" i="1"/>
  <c r="F698" i="1"/>
  <c r="F628" i="1"/>
  <c r="F631" i="1"/>
  <c r="F676" i="1"/>
  <c r="F672" i="1"/>
  <c r="F712" i="1"/>
  <c r="F636" i="1"/>
  <c r="F713" i="1"/>
  <c r="F637" i="1"/>
  <c r="F701" i="1"/>
  <c r="F670" i="1"/>
  <c r="F703" i="1"/>
  <c r="F689" i="1"/>
  <c r="F693" i="1"/>
  <c r="F679" i="1"/>
  <c r="F706" i="1"/>
  <c r="F700" i="1"/>
  <c r="F626" i="1"/>
  <c r="F692" i="1"/>
  <c r="F638" i="1"/>
  <c r="F681" i="1"/>
  <c r="F685" i="1"/>
  <c r="F632" i="1"/>
  <c r="F688" i="1"/>
  <c r="F645" i="1"/>
  <c r="F704" i="1"/>
  <c r="F629" i="1"/>
  <c r="F715" i="1" s="1"/>
  <c r="F682" i="1"/>
  <c r="F691" i="1"/>
  <c r="F625" i="1"/>
  <c r="G625" i="1" s="1"/>
  <c r="F673" i="1"/>
  <c r="F669" i="1"/>
  <c r="F707" i="1"/>
  <c r="F687" i="1"/>
  <c r="F675" i="1"/>
  <c r="F699" i="1"/>
  <c r="F671" i="1"/>
  <c r="F646" i="1"/>
  <c r="F674" i="1"/>
  <c r="F694" i="1"/>
  <c r="E715" i="1"/>
  <c r="G692" i="1" l="1"/>
  <c r="G716" i="1"/>
  <c r="G710" i="1"/>
  <c r="M710" i="1" s="1"/>
  <c r="G639" i="1"/>
  <c r="G670" i="1"/>
  <c r="G704" i="1"/>
  <c r="M704" i="1" s="1"/>
  <c r="G702" i="1"/>
  <c r="G696" i="1"/>
  <c r="M696" i="1" s="1"/>
  <c r="G680" i="1"/>
  <c r="M680" i="1" s="1"/>
  <c r="G677" i="1"/>
  <c r="G633" i="1"/>
  <c r="G646" i="1"/>
  <c r="G687" i="1"/>
  <c r="G698" i="1"/>
  <c r="G635" i="1"/>
  <c r="G669" i="1"/>
  <c r="G632" i="1"/>
  <c r="G712" i="1"/>
  <c r="M712" i="1" s="1"/>
  <c r="G683" i="1"/>
  <c r="M683" i="1" s="1"/>
  <c r="G697" i="1"/>
  <c r="M697" i="1" s="1"/>
  <c r="G636" i="1"/>
  <c r="G700" i="1"/>
  <c r="M700" i="1" s="1"/>
  <c r="G631" i="1"/>
  <c r="K644" i="1" s="1"/>
  <c r="G713" i="1"/>
  <c r="G645" i="1"/>
  <c r="G705" i="1"/>
  <c r="M705" i="1" s="1"/>
  <c r="G642" i="1"/>
  <c r="G647" i="1"/>
  <c r="G699" i="1"/>
  <c r="G634" i="1"/>
  <c r="G682" i="1"/>
  <c r="M682" i="1" s="1"/>
  <c r="G703" i="1"/>
  <c r="M703" i="1" s="1"/>
  <c r="G643" i="1"/>
  <c r="G640" i="1"/>
  <c r="G686" i="1"/>
  <c r="M686" i="1" s="1"/>
  <c r="G695" i="1"/>
  <c r="M695" i="1" s="1"/>
  <c r="G674" i="1"/>
  <c r="M674" i="1" s="1"/>
  <c r="G693" i="1"/>
  <c r="M693" i="1" s="1"/>
  <c r="G684" i="1"/>
  <c r="M684" i="1" s="1"/>
  <c r="G688" i="1"/>
  <c r="G706" i="1"/>
  <c r="G694" i="1"/>
  <c r="G701" i="1"/>
  <c r="M701" i="1" s="1"/>
  <c r="G641" i="1"/>
  <c r="G626" i="1"/>
  <c r="G671" i="1"/>
  <c r="G685" i="1"/>
  <c r="M685" i="1" s="1"/>
  <c r="G675" i="1"/>
  <c r="M675" i="1" s="1"/>
  <c r="G630" i="1"/>
  <c r="J630" i="1" s="1"/>
  <c r="G637" i="1"/>
  <c r="G711" i="1"/>
  <c r="M711" i="1" s="1"/>
  <c r="G707" i="1"/>
  <c r="G672" i="1"/>
  <c r="M672" i="1" s="1"/>
  <c r="G627" i="1"/>
  <c r="G708" i="1"/>
  <c r="M708" i="1" s="1"/>
  <c r="G689" i="1"/>
  <c r="G629" i="1"/>
  <c r="G673" i="1"/>
  <c r="G709" i="1"/>
  <c r="M709" i="1" s="1"/>
  <c r="G638" i="1"/>
  <c r="G691" i="1"/>
  <c r="G678" i="1"/>
  <c r="M678" i="1" s="1"/>
  <c r="G690" i="1"/>
  <c r="M690" i="1" s="1"/>
  <c r="G676" i="1"/>
  <c r="G679" i="1"/>
  <c r="G668" i="1"/>
  <c r="G644" i="1"/>
  <c r="G628" i="1"/>
  <c r="G681" i="1"/>
  <c r="H628" i="1" l="1"/>
  <c r="H668" i="1" s="1"/>
  <c r="H674" i="1"/>
  <c r="H637" i="1"/>
  <c r="H693" i="1"/>
  <c r="H680" i="1"/>
  <c r="H702" i="1"/>
  <c r="H670" i="1"/>
  <c r="H687" i="1"/>
  <c r="H708" i="1"/>
  <c r="H669" i="1"/>
  <c r="H634" i="1"/>
  <c r="H710" i="1"/>
  <c r="H695" i="1"/>
  <c r="H692" i="1"/>
  <c r="H675" i="1"/>
  <c r="H711" i="1"/>
  <c r="H629" i="1"/>
  <c r="H646" i="1"/>
  <c r="H689" i="1"/>
  <c r="H691" i="1"/>
  <c r="H644" i="1"/>
  <c r="H716" i="1"/>
  <c r="H647" i="1"/>
  <c r="H631" i="1"/>
  <c r="H704" i="1"/>
  <c r="H630" i="1"/>
  <c r="H706" i="1"/>
  <c r="H642" i="1"/>
  <c r="H709" i="1"/>
  <c r="H640" i="1"/>
  <c r="H682" i="1"/>
  <c r="H713" i="1"/>
  <c r="H635" i="1"/>
  <c r="H688" i="1"/>
  <c r="H679" i="1"/>
  <c r="H712" i="1"/>
  <c r="H672" i="1"/>
  <c r="H696" i="1"/>
  <c r="H645" i="1"/>
  <c r="H700" i="1"/>
  <c r="H638" i="1"/>
  <c r="H641" i="1"/>
  <c r="H673" i="1"/>
  <c r="H698" i="1"/>
  <c r="H701" i="1"/>
  <c r="H686" i="1"/>
  <c r="H636" i="1"/>
  <c r="H697" i="1"/>
  <c r="H684" i="1"/>
  <c r="H678" i="1"/>
  <c r="H677" i="1"/>
  <c r="H703" i="1"/>
  <c r="H671" i="1"/>
  <c r="H643" i="1"/>
  <c r="H676" i="1"/>
  <c r="H690" i="1"/>
  <c r="H633" i="1"/>
  <c r="H632" i="1"/>
  <c r="H707" i="1"/>
  <c r="H694" i="1"/>
  <c r="H705" i="1"/>
  <c r="H681" i="1"/>
  <c r="H683" i="1"/>
  <c r="H639" i="1"/>
  <c r="H699" i="1"/>
  <c r="Y775" i="1"/>
  <c r="I183" i="9"/>
  <c r="C55" i="9"/>
  <c r="Y741" i="1"/>
  <c r="C183" i="9"/>
  <c r="Y769" i="1"/>
  <c r="C151" i="9"/>
  <c r="Y762" i="1"/>
  <c r="Y756" i="1"/>
  <c r="D119" i="9"/>
  <c r="Y774" i="1"/>
  <c r="H183" i="9"/>
  <c r="E87" i="9"/>
  <c r="Y750" i="1"/>
  <c r="Y748" i="1"/>
  <c r="C87" i="9"/>
  <c r="K673" i="1"/>
  <c r="K686" i="1"/>
  <c r="K707" i="1"/>
  <c r="K698" i="1"/>
  <c r="K704" i="1"/>
  <c r="K697" i="1"/>
  <c r="K690" i="1"/>
  <c r="K710" i="1"/>
  <c r="K709" i="1"/>
  <c r="K702" i="1"/>
  <c r="K674" i="1"/>
  <c r="K670" i="1"/>
  <c r="K684" i="1"/>
  <c r="K683" i="1"/>
  <c r="K671" i="1"/>
  <c r="K712" i="1"/>
  <c r="K678" i="1"/>
  <c r="K679" i="1"/>
  <c r="K675" i="1"/>
  <c r="K695" i="1"/>
  <c r="K672" i="1"/>
  <c r="K691" i="1"/>
  <c r="K687" i="1"/>
  <c r="K703" i="1"/>
  <c r="K669" i="1"/>
  <c r="K706" i="1"/>
  <c r="K677" i="1"/>
  <c r="K716" i="1"/>
  <c r="K711" i="1"/>
  <c r="K692" i="1"/>
  <c r="K676" i="1"/>
  <c r="K713" i="1"/>
  <c r="K682" i="1"/>
  <c r="K685" i="1"/>
  <c r="K700" i="1"/>
  <c r="K693" i="1"/>
  <c r="K689" i="1"/>
  <c r="K708" i="1"/>
  <c r="K668" i="1"/>
  <c r="K715" i="1" s="1"/>
  <c r="K694" i="1"/>
  <c r="K688" i="1"/>
  <c r="K701" i="1"/>
  <c r="K699" i="1"/>
  <c r="K680" i="1"/>
  <c r="K696" i="1"/>
  <c r="K681" i="1"/>
  <c r="K705" i="1"/>
  <c r="F55" i="9"/>
  <c r="Y744" i="1"/>
  <c r="G119" i="9"/>
  <c r="Y759" i="1"/>
  <c r="Y766" i="1"/>
  <c r="G151" i="9"/>
  <c r="D183" i="9"/>
  <c r="Y770" i="1"/>
  <c r="F87" i="9"/>
  <c r="Y751" i="1"/>
  <c r="G23" i="9"/>
  <c r="Y738" i="1"/>
  <c r="G715" i="1"/>
  <c r="Y740" i="1"/>
  <c r="I23" i="9"/>
  <c r="I119" i="9"/>
  <c r="Y761" i="1"/>
  <c r="D151" i="9"/>
  <c r="Y763" i="1"/>
  <c r="D215" i="9"/>
  <c r="Y777" i="1"/>
  <c r="H151" i="9"/>
  <c r="Y767" i="1"/>
  <c r="Y752" i="1"/>
  <c r="G87" i="9"/>
  <c r="Y749" i="1"/>
  <c r="D87" i="9"/>
  <c r="C215" i="9"/>
  <c r="Y776" i="1"/>
  <c r="Y771" i="1"/>
  <c r="E183" i="9"/>
  <c r="E215" i="9"/>
  <c r="Y778" i="1"/>
  <c r="J645" i="1"/>
  <c r="J673" i="1"/>
  <c r="J683" i="1"/>
  <c r="J697" i="1"/>
  <c r="J668" i="1"/>
  <c r="J669" i="1"/>
  <c r="J634" i="1"/>
  <c r="J685" i="1"/>
  <c r="J671" i="1"/>
  <c r="J638" i="1"/>
  <c r="J678" i="1"/>
  <c r="J689" i="1"/>
  <c r="J647" i="1"/>
  <c r="L647" i="1" s="1"/>
  <c r="J686" i="1"/>
  <c r="J688" i="1"/>
  <c r="J691" i="1"/>
  <c r="J682" i="1"/>
  <c r="J632" i="1"/>
  <c r="J646" i="1"/>
  <c r="J710" i="1"/>
  <c r="J684" i="1"/>
  <c r="J641" i="1"/>
  <c r="J711" i="1"/>
  <c r="J706" i="1"/>
  <c r="J709" i="1"/>
  <c r="J674" i="1"/>
  <c r="J644" i="1"/>
  <c r="J642" i="1"/>
  <c r="J712" i="1"/>
  <c r="J672" i="1"/>
  <c r="J675" i="1"/>
  <c r="J701" i="1"/>
  <c r="J716" i="1"/>
  <c r="J698" i="1"/>
  <c r="J699" i="1"/>
  <c r="J681" i="1"/>
  <c r="J693" i="1"/>
  <c r="J705" i="1"/>
  <c r="J637" i="1"/>
  <c r="J692" i="1"/>
  <c r="J702" i="1"/>
  <c r="J670" i="1"/>
  <c r="J687" i="1"/>
  <c r="J707" i="1"/>
  <c r="J695" i="1"/>
  <c r="J633" i="1"/>
  <c r="J680" i="1"/>
  <c r="J640" i="1"/>
  <c r="J703" i="1"/>
  <c r="J635" i="1"/>
  <c r="J696" i="1"/>
  <c r="J704" i="1"/>
  <c r="J694" i="1"/>
  <c r="J708" i="1"/>
  <c r="J679" i="1"/>
  <c r="J639" i="1"/>
  <c r="J677" i="1"/>
  <c r="J690" i="1"/>
  <c r="J631" i="1"/>
  <c r="J713" i="1"/>
  <c r="J636" i="1"/>
  <c r="J643" i="1"/>
  <c r="J700" i="1"/>
  <c r="J676" i="1"/>
  <c r="H55" i="9"/>
  <c r="Y746" i="1"/>
  <c r="H685" i="1" l="1"/>
  <c r="L712" i="1"/>
  <c r="L691" i="1"/>
  <c r="M691" i="1" s="1"/>
  <c r="L689" i="1"/>
  <c r="M689" i="1" s="1"/>
  <c r="L684" i="1"/>
  <c r="L713" i="1"/>
  <c r="M713" i="1" s="1"/>
  <c r="L692" i="1"/>
  <c r="M692" i="1" s="1"/>
  <c r="L709" i="1"/>
  <c r="L676" i="1"/>
  <c r="M676" i="1" s="1"/>
  <c r="L698" i="1"/>
  <c r="M698" i="1" s="1"/>
  <c r="L669" i="1"/>
  <c r="M669" i="1" s="1"/>
  <c r="L672" i="1"/>
  <c r="L694" i="1"/>
  <c r="M694" i="1" s="1"/>
  <c r="L670" i="1"/>
  <c r="M670" i="1" s="1"/>
  <c r="L685" i="1"/>
  <c r="L668" i="1"/>
  <c r="L683" i="1"/>
  <c r="L686" i="1"/>
  <c r="L700" i="1"/>
  <c r="L695" i="1"/>
  <c r="L701" i="1"/>
  <c r="L690" i="1"/>
  <c r="L705" i="1"/>
  <c r="L706" i="1"/>
  <c r="M706" i="1" s="1"/>
  <c r="L707" i="1"/>
  <c r="M707" i="1" s="1"/>
  <c r="L679" i="1"/>
  <c r="M679" i="1" s="1"/>
  <c r="L696" i="1"/>
  <c r="L678" i="1"/>
  <c r="L693" i="1"/>
  <c r="L682" i="1"/>
  <c r="L716" i="1"/>
  <c r="L697" i="1"/>
  <c r="L703" i="1"/>
  <c r="L673" i="1"/>
  <c r="M673" i="1" s="1"/>
  <c r="L681" i="1"/>
  <c r="M681" i="1" s="1"/>
  <c r="L699" i="1"/>
  <c r="M699" i="1" s="1"/>
  <c r="L702" i="1"/>
  <c r="M702" i="1" s="1"/>
  <c r="L687" i="1"/>
  <c r="M687" i="1" s="1"/>
  <c r="L675" i="1"/>
  <c r="L711" i="1"/>
  <c r="L671" i="1"/>
  <c r="M671" i="1" s="1"/>
  <c r="L704" i="1"/>
  <c r="L710" i="1"/>
  <c r="L688" i="1"/>
  <c r="M688" i="1" s="1"/>
  <c r="L677" i="1"/>
  <c r="M677" i="1" s="1"/>
  <c r="L680" i="1"/>
  <c r="L674" i="1"/>
  <c r="L708" i="1"/>
  <c r="J715" i="1"/>
  <c r="H715" i="1"/>
  <c r="I629" i="1"/>
  <c r="F23" i="9" l="1"/>
  <c r="Y737" i="1"/>
  <c r="Y773" i="1"/>
  <c r="G183" i="9"/>
  <c r="Y742" i="1"/>
  <c r="D55" i="9"/>
  <c r="F183" i="9"/>
  <c r="Y772" i="1"/>
  <c r="L715" i="1"/>
  <c r="M668" i="1"/>
  <c r="Y758" i="1"/>
  <c r="F119" i="9"/>
  <c r="Y753" i="1"/>
  <c r="H87" i="9"/>
  <c r="Y736" i="1"/>
  <c r="E23" i="9"/>
  <c r="F215" i="9"/>
  <c r="Y779" i="1"/>
  <c r="Y743" i="1"/>
  <c r="E55" i="9"/>
  <c r="I151" i="9"/>
  <c r="Y768" i="1"/>
  <c r="H119" i="9"/>
  <c r="Y760" i="1"/>
  <c r="Y754" i="1"/>
  <c r="I87" i="9"/>
  <c r="F151" i="9"/>
  <c r="Y765" i="1"/>
  <c r="Y755" i="1"/>
  <c r="C119" i="9"/>
  <c r="I701" i="1"/>
  <c r="I713" i="1"/>
  <c r="I684" i="1"/>
  <c r="I697" i="1"/>
  <c r="I686" i="1"/>
  <c r="I710" i="1"/>
  <c r="I672" i="1"/>
  <c r="I641" i="1"/>
  <c r="I698" i="1"/>
  <c r="I681" i="1"/>
  <c r="I676" i="1"/>
  <c r="I679" i="1"/>
  <c r="I643" i="1"/>
  <c r="I711" i="1"/>
  <c r="I704" i="1"/>
  <c r="I639" i="1"/>
  <c r="I671" i="1"/>
  <c r="I640" i="1"/>
  <c r="I694" i="1"/>
  <c r="I632" i="1"/>
  <c r="I678" i="1"/>
  <c r="I693" i="1"/>
  <c r="I712" i="1"/>
  <c r="I631" i="1"/>
  <c r="I706" i="1"/>
  <c r="I709" i="1"/>
  <c r="I702" i="1"/>
  <c r="I700" i="1"/>
  <c r="I635" i="1"/>
  <c r="I633" i="1"/>
  <c r="I634" i="1"/>
  <c r="I708" i="1"/>
  <c r="I638" i="1"/>
  <c r="I707" i="1"/>
  <c r="I630" i="1"/>
  <c r="I673" i="1"/>
  <c r="I683" i="1"/>
  <c r="I699" i="1"/>
  <c r="I696" i="1"/>
  <c r="I645" i="1"/>
  <c r="I636" i="1"/>
  <c r="I646" i="1"/>
  <c r="I668" i="1"/>
  <c r="I637" i="1"/>
  <c r="I669" i="1"/>
  <c r="I690" i="1"/>
  <c r="I691" i="1"/>
  <c r="I644" i="1"/>
  <c r="I670" i="1"/>
  <c r="I716" i="1"/>
  <c r="I685" i="1"/>
  <c r="I703" i="1"/>
  <c r="I692" i="1"/>
  <c r="I705" i="1"/>
  <c r="I695" i="1"/>
  <c r="I687" i="1"/>
  <c r="I689" i="1"/>
  <c r="I688" i="1"/>
  <c r="I680" i="1"/>
  <c r="I642" i="1"/>
  <c r="I677" i="1"/>
  <c r="I675" i="1"/>
  <c r="I682" i="1"/>
  <c r="I647" i="1"/>
  <c r="I674" i="1"/>
  <c r="Y747" i="1"/>
  <c r="I55" i="9"/>
  <c r="Y735" i="1"/>
  <c r="D23" i="9"/>
  <c r="E119" i="9"/>
  <c r="Y757" i="1"/>
  <c r="Y739" i="1"/>
  <c r="H23" i="9"/>
  <c r="G55" i="9"/>
  <c r="Y745" i="1"/>
  <c r="Y764" i="1"/>
  <c r="E151" i="9"/>
  <c r="C23" i="9" l="1"/>
  <c r="Y734" i="1"/>
  <c r="Y815" i="1" s="1"/>
  <c r="M715" i="1"/>
  <c r="I715" i="1"/>
</calcChain>
</file>

<file path=xl/sharedStrings.xml><?xml version="1.0" encoding="utf-8"?>
<sst xmlns="http://schemas.openxmlformats.org/spreadsheetml/2006/main" count="4940" uniqueCount="1281">
  <si>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</si>
  <si>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</si>
  <si>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</si>
  <si>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</si>
  <si>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</si>
  <si>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</si>
  <si>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</si>
  <si>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</si>
  <si>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</si>
  <si>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</si>
  <si>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</si>
  <si>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</si>
  <si>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</si>
  <si>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</si>
  <si>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</si>
  <si>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</si>
  <si>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</si>
  <si>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</si>
  <si>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</si>
  <si>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</si>
  <si>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</si>
  <si>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</si>
  <si>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</si>
  <si>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</si>
  <si>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</si>
  <si>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</si>
  <si>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</si>
  <si>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</si>
  <si>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</si>
  <si>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</si>
  <si>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</si>
  <si>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</si>
  <si>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</si>
  <si>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</si>
  <si>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</si>
  <si>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</si>
  <si>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</si>
  <si>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</si>
  <si>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</si>
  <si>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</si>
  <si>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</si>
  <si>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</si>
  <si>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</si>
  <si>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</si>
  <si>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</si>
  <si>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</si>
  <si>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</si>
  <si>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</si>
  <si>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</si>
  <si>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</si>
  <si>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</si>
  <si>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</si>
  <si>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</si>
  <si>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</si>
  <si>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</si>
  <si>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</si>
  <si>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</si>
  <si>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</si>
  <si>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</si>
  <si>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</si>
  <si>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</si>
  <si>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</si>
  <si>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</si>
  <si>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</si>
  <si>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</si>
  <si>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</si>
  <si>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</si>
  <si>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</si>
  <si>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</si>
  <si>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</si>
  <si>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</si>
  <si>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</si>
  <si>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</si>
  <si>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</si>
  <si>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</si>
  <si>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</si>
  <si>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</si>
  <si>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</si>
  <si>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</si>
  <si>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</si>
  <si>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</si>
  <si>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</si>
  <si>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</si>
  <si>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</si>
  <si>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</si>
  <si>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</si>
  <si>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</si>
  <si>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</si>
  <si>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</si>
  <si>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</si>
  <si>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</si>
  <si>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</si>
  <si>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</si>
  <si>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</si>
  <si>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</si>
  <si>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</si>
  <si>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</si>
  <si>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</si>
  <si>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</si>
  <si>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</si>
  <si>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</si>
  <si>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</si>
  <si>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</si>
  <si>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</si>
  <si>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</si>
  <si>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</si>
  <si>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</si>
  <si>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</si>
  <si>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</si>
  <si>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</si>
  <si>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</si>
  <si>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</si>
  <si>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</si>
  <si>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</si>
  <si>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</si>
  <si>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</si>
  <si>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</si>
  <si>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</si>
  <si>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</si>
  <si>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</si>
  <si>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</si>
  <si>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</si>
  <si>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</si>
  <si>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</si>
  <si>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</si>
  <si>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</si>
  <si>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</si>
  <si>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</si>
  <si>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</si>
  <si>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</si>
  <si>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</si>
  <si>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</si>
  <si>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</si>
  <si>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</si>
  <si>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</si>
  <si>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</si>
  <si>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</si>
  <si>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</si>
  <si>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</si>
  <si>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</si>
  <si>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</si>
  <si>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</si>
  <si>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</si>
  <si>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</si>
  <si>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</si>
  <si>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</si>
  <si>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</si>
  <si>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</si>
  <si>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</si>
  <si>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</si>
  <si>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</si>
  <si>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</si>
  <si>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</si>
  <si>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</si>
  <si>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</si>
  <si>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</si>
  <si>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</si>
  <si>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</si>
  <si>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</si>
  <si>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</si>
  <si>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</si>
  <si>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</si>
  <si>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</si>
  <si>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</si>
  <si>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</si>
  <si>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</si>
  <si>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</si>
  <si>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</si>
  <si>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</si>
  <si>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</si>
  <si>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</si>
  <si>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</si>
  <si>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</si>
  <si>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</si>
  <si>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</si>
  <si>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</si>
  <si>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</si>
  <si>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</si>
  <si>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</si>
  <si>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</si>
  <si>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</si>
  <si>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</si>
  <si>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</si>
  <si>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</si>
  <si>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</si>
  <si>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</si>
  <si>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</si>
  <si>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</si>
  <si>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</si>
  <si>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</si>
  <si>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</si>
  <si>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</si>
  <si>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</si>
  <si>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</si>
  <si>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</si>
  <si>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</si>
  <si>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</si>
  <si>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</si>
  <si>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</si>
  <si>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</si>
  <si>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</si>
  <si>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</si>
  <si>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</si>
  <si>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</si>
  <si>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</si>
  <si>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</si>
  <si>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</si>
  <si>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</si>
  <si>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</si>
  <si>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</si>
  <si>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</si>
  <si>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</si>
  <si>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</si>
  <si>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</si>
  <si>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</si>
  <si>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</si>
  <si>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</si>
  <si>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</si>
  <si>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</si>
  <si>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</si>
  <si>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</si>
  <si>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</si>
  <si>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</si>
  <si>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</si>
  <si>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</si>
  <si>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</si>
  <si>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</si>
  <si>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</si>
  <si>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</si>
  <si>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</si>
  <si>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</si>
  <si>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</si>
  <si>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</si>
  <si>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</si>
  <si>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</si>
  <si>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</si>
  <si>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</si>
  <si>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</si>
  <si>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</si>
  <si>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</si>
  <si>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</si>
  <si>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</si>
  <si>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</si>
  <si>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</si>
  <si>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</si>
  <si>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</si>
  <si>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</si>
  <si>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</si>
  <si>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</si>
  <si>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</si>
  <si>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</si>
  <si>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</si>
  <si>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</si>
  <si>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</si>
  <si>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</si>
  <si>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</si>
  <si>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</si>
  <si>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</si>
  <si>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</si>
  <si>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</si>
  <si>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</si>
  <si>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</si>
  <si>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</si>
  <si>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</si>
  <si>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</si>
  <si>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</si>
  <si>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</si>
  <si>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</si>
  <si>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</si>
  <si>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</si>
  <si>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</si>
  <si>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</si>
  <si>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</si>
  <si>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</si>
  <si>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</si>
  <si>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</si>
  <si>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</si>
  <si>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</si>
  <si>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</si>
  <si>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</si>
  <si>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</si>
  <si>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</si>
  <si>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</si>
  <si>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</si>
  <si>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</si>
  <si>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</si>
  <si>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</si>
  <si>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</si>
  <si>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</si>
  <si>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</si>
  <si>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</si>
  <si>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</si>
  <si>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</si>
  <si>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</si>
  <si>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</si>
  <si>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</si>
  <si>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</si>
  <si>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</si>
  <si>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</si>
  <si>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</si>
  <si>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</si>
  <si>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</si>
  <si>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</si>
  <si>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</si>
  <si>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</si>
  <si>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</si>
  <si>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</si>
  <si>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</si>
  <si>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</si>
  <si>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</si>
  <si>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</si>
  <si>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</si>
  <si>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</si>
  <si>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</si>
  <si>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</si>
  <si>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</si>
  <si>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</si>
  <si>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</si>
  <si>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</si>
  <si>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</si>
  <si>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</si>
  <si>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</si>
  <si>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</si>
  <si>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</si>
  <si>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</si>
  <si>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</si>
  <si>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</si>
  <si>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</si>
  <si>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</si>
  <si>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</si>
  <si>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</si>
  <si>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</si>
  <si>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</si>
  <si>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</si>
  <si>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</si>
  <si>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</si>
  <si>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</si>
  <si>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</si>
  <si>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</si>
  <si>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</si>
  <si>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</si>
  <si>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</si>
  <si>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</si>
  <si>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</si>
  <si>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</si>
  <si>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</si>
  <si>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</si>
  <si>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</si>
  <si>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</si>
  <si>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</si>
  <si>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</si>
  <si>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</si>
  <si>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</si>
  <si>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</si>
  <si>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</si>
  <si>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</si>
  <si>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</si>
  <si>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</si>
  <si>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</si>
  <si>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</si>
  <si>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</si>
  <si>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</si>
  <si>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</si>
  <si>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</si>
  <si>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</si>
  <si>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</si>
  <si>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</si>
  <si>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</si>
  <si>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</si>
  <si>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</si>
  <si>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</si>
  <si>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</si>
  <si>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</si>
  <si>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</si>
  <si>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</si>
  <si>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</si>
  <si>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</si>
  <si>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</si>
  <si>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</si>
  <si>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</si>
  <si>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</si>
  <si>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</si>
  <si>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</si>
  <si>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</si>
  <si>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</si>
  <si>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</si>
  <si>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</si>
  <si>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</si>
  <si>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</si>
  <si>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</si>
  <si>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</si>
  <si>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</si>
  <si>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</si>
  <si>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</si>
  <si>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</si>
  <si>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</si>
  <si>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</si>
  <si>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</si>
  <si>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</si>
  <si>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</si>
  <si>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</si>
  <si>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</si>
  <si>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</si>
  <si>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</si>
  <si>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</si>
  <si>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</si>
  <si>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</si>
  <si>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</si>
  <si>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</si>
  <si>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</si>
  <si>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</si>
  <si>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</si>
  <si>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</si>
  <si>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</si>
  <si>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</si>
  <si>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</si>
  <si>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</si>
  <si>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</si>
  <si>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</si>
  <si>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</si>
  <si>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</si>
  <si>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</si>
  <si>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</si>
  <si>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</si>
  <si>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</si>
  <si>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</si>
  <si>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</si>
  <si>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</si>
  <si>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</si>
  <si>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</si>
  <si>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</si>
  <si>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</si>
  <si>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</si>
  <si>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</si>
  <si>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</si>
  <si>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</si>
  <si>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</si>
  <si>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</si>
  <si>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</si>
  <si>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</si>
  <si>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</si>
  <si>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</si>
  <si>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</si>
  <si>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</si>
  <si>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</si>
  <si>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</si>
  <si>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</si>
  <si>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</si>
  <si>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</si>
  <si>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</si>
  <si>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</si>
  <si>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</si>
  <si>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</si>
  <si>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</si>
  <si>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</si>
  <si>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</si>
  <si>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</si>
  <si>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</si>
  <si>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</si>
  <si>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</si>
  <si>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</si>
  <si>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</si>
  <si>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</si>
  <si>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</si>
  <si>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</si>
  <si>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</si>
  <si>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</si>
  <si>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</si>
  <si>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</si>
  <si>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</si>
  <si>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</si>
  <si>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</si>
  <si>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</si>
  <si>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</si>
  <si>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</si>
  <si>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</si>
  <si>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</si>
  <si>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</si>
  <si>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</si>
  <si>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</si>
  <si>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</si>
  <si>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</si>
  <si>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</si>
  <si>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</si>
  <si>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</si>
  <si>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</si>
  <si>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</si>
  <si>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</si>
  <si>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</si>
  <si>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</si>
  <si>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</si>
  <si>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</si>
  <si>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</si>
  <si>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</si>
  <si>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</si>
  <si>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</si>
  <si>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</si>
  <si>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</si>
  <si>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</si>
  <si>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</si>
  <si>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</si>
  <si>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</si>
  <si>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</si>
  <si>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</si>
  <si>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</si>
  <si>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</si>
  <si>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</si>
  <si>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</si>
  <si>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</si>
  <si>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</si>
  <si>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</si>
  <si>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</si>
  <si>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</si>
  <si>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</si>
  <si>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</si>
  <si>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</si>
  <si>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</si>
  <si>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</si>
  <si>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</si>
  <si>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</si>
  <si>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</si>
  <si>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</si>
  <si>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</si>
  <si>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</si>
  <si>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</si>
  <si>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</si>
  <si>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</si>
  <si>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</si>
  <si>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</si>
  <si>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</si>
  <si>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</si>
  <si>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</si>
  <si>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</si>
  <si>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</si>
  <si>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</si>
  <si>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</si>
  <si>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</si>
  <si>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</si>
  <si>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</si>
  <si>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</si>
  <si>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</si>
  <si>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</si>
  <si>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</si>
  <si>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</si>
  <si>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</si>
  <si>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</si>
  <si>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</si>
  <si>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</si>
  <si>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</si>
  <si>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</si>
  <si>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</si>
  <si>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</si>
  <si>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</si>
  <si>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</si>
  <si>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</si>
  <si>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</si>
  <si>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</si>
  <si>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</si>
  <si>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</si>
  <si>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</si>
  <si>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</si>
  <si>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</si>
  <si>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</si>
  <si>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</si>
  <si>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</si>
  <si>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</si>
  <si>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</si>
  <si>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</si>
  <si>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</si>
  <si>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</si>
  <si>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</si>
  <si>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</si>
  <si>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</si>
  <si>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</si>
  <si>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</si>
  <si>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</si>
  <si>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</si>
  <si>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</si>
  <si>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</si>
  <si>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</si>
  <si>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</si>
  <si>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</si>
  <si>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</si>
  <si>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</si>
  <si>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</si>
  <si>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</si>
  <si>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</si>
  <si>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</si>
  <si>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</si>
  <si>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</si>
  <si>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</si>
  <si>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</si>
  <si>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</si>
  <si>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</si>
  <si>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</si>
  <si>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</si>
  <si>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</si>
  <si>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</si>
  <si>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</si>
  <si>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</si>
  <si>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</si>
  <si>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</si>
  <si>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</si>
  <si>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</si>
  <si>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</si>
  <si>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</si>
  <si>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</si>
  <si>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</si>
  <si>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</si>
  <si>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</si>
  <si>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</si>
  <si>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</si>
  <si>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</si>
  <si>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</si>
  <si>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</si>
  <si>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</si>
  <si>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</si>
  <si>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</si>
  <si>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</si>
  <si>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</si>
  <si>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</si>
  <si>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</si>
  <si>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</si>
  <si>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</si>
  <si>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</si>
  <si>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</si>
  <si>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</si>
  <si>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</si>
  <si>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</si>
  <si>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</si>
  <si>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</si>
  <si>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</si>
  <si>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</si>
  <si>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</si>
  <si>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</si>
  <si>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</si>
  <si>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</si>
  <si>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</si>
  <si>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</si>
  <si>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</si>
  <si>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</si>
  <si>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</si>
  <si>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</si>
  <si>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</si>
  <si>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</si>
  <si>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</si>
  <si>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</si>
  <si>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</si>
  <si>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</si>
  <si>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</si>
  <si>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</si>
  <si>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</si>
  <si>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</si>
  <si>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</si>
  <si>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</si>
  <si>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</si>
  <si>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</si>
  <si>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</si>
  <si>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</si>
  <si>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</si>
  <si>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</si>
  <si>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</si>
  <si>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</si>
  <si>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</si>
  <si>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</si>
  <si>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</si>
  <si>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</si>
  <si>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</si>
  <si>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</si>
  <si>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</si>
  <si>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</si>
  <si>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</si>
  <si>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</si>
  <si>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</si>
  <si>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</si>
  <si>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</si>
  <si>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</si>
  <si>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</si>
  <si>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</si>
  <si>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</si>
  <si>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</si>
  <si>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</si>
  <si>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</si>
  <si>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</si>
  <si>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</si>
  <si>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</si>
  <si>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</si>
  <si>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</si>
  <si>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</si>
  <si>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</si>
  <si>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</si>
  <si>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</si>
  <si>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</si>
  <si>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</si>
  <si>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</si>
  <si>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</si>
  <si>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</si>
  <si>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</si>
  <si>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</si>
  <si>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</si>
  <si>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</si>
  <si>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</si>
  <si>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</si>
  <si>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</si>
  <si>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</si>
  <si>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</si>
  <si>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</si>
  <si>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</si>
  <si>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</si>
  <si>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</si>
  <si>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</si>
  <si>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</si>
  <si>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</si>
  <si>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</si>
  <si>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</si>
  <si>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</si>
  <si>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</si>
  <si>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</si>
  <si>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</si>
  <si>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</si>
  <si>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</si>
  <si>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</si>
  <si>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</si>
  <si>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</si>
  <si>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</si>
  <si>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</si>
  <si>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</si>
  <si>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</si>
  <si>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</si>
  <si>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</si>
  <si>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</si>
  <si>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</si>
  <si>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</si>
  <si>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</si>
  <si>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</si>
  <si>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</si>
  <si>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</si>
  <si>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</si>
  <si>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</si>
  <si>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</si>
  <si>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</si>
  <si>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</si>
  <si>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</si>
  <si>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</si>
  <si>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</si>
  <si>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</si>
  <si>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</si>
  <si>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</si>
  <si>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</si>
  <si>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</si>
  <si>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</si>
  <si>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</si>
  <si>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</si>
  <si>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</si>
  <si>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</si>
  <si>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</si>
  <si>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</si>
  <si>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</si>
  <si>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</si>
  <si>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</si>
  <si>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</si>
  <si>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</si>
  <si>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</si>
  <si>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</si>
  <si>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</si>
  <si>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</si>
  <si>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</si>
  <si>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</si>
  <si>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</si>
  <si>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</si>
  <si>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</si>
  <si>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</si>
  <si>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</si>
  <si>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</si>
  <si>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</si>
  <si>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</si>
  <si>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</si>
  <si>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</si>
  <si>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</si>
  <si>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</si>
  <si>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</si>
  <si>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</si>
  <si>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</si>
  <si>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</si>
  <si>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</si>
  <si>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</si>
  <si>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</si>
  <si>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</si>
  <si>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</si>
  <si>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</si>
  <si>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</si>
  <si>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</si>
  <si>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</si>
  <si>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</si>
  <si>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</si>
  <si>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</si>
  <si>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</si>
  <si>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</si>
  <si>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</si>
  <si>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</si>
  <si>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</si>
  <si>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</si>
  <si>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</si>
  <si>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</si>
  <si>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</si>
  <si>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</si>
  <si>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</si>
  <si>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</si>
  <si>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</si>
  <si>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</si>
  <si>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</si>
  <si>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</si>
  <si>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</si>
  <si>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</si>
  <si>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</si>
  <si>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</si>
  <si>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</si>
  <si>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</si>
  <si>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</si>
  <si>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</si>
  <si>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</si>
  <si>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</si>
  <si>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</si>
  <si>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</si>
  <si>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</si>
  <si>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</si>
  <si>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</si>
  <si>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</si>
  <si>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</si>
  <si>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</si>
  <si>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</si>
  <si>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</si>
  <si>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</si>
  <si>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</si>
  <si>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</si>
  <si>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</si>
  <si>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</si>
  <si>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</si>
  <si>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</si>
  <si>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</si>
  <si>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</si>
  <si>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</si>
  <si>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</si>
  <si>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</si>
  <si>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</si>
  <si>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</si>
  <si>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</si>
  <si>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</si>
  <si>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</si>
  <si>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</si>
  <si>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</si>
  <si>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</si>
  <si>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</si>
  <si>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</si>
  <si>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</si>
  <si>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</si>
  <si>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</si>
  <si>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</si>
  <si>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</si>
  <si>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</si>
  <si>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</si>
  <si>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</si>
  <si>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</si>
  <si>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</si>
  <si>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</si>
  <si>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</si>
  <si>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</si>
  <si>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</si>
  <si>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</si>
  <si>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</si>
  <si>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</si>
  <si>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</si>
  <si>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</si>
  <si>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</si>
  <si>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</si>
  <si>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</si>
  <si>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</si>
  <si>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</si>
  <si>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</si>
  <si>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</si>
  <si>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</si>
  <si>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</si>
  <si>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</si>
  <si>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</si>
  <si>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</si>
  <si>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</si>
  <si>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</si>
  <si>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</si>
  <si>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</si>
  <si>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</si>
  <si>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</si>
  <si>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</si>
  <si>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</si>
  <si>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</si>
  <si>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</si>
  <si>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</si>
  <si>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</si>
  <si>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</si>
  <si>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</si>
  <si>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</si>
  <si>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</si>
  <si>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</si>
  <si>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</si>
  <si>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</si>
  <si>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</si>
  <si>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</si>
  <si>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</si>
  <si>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</si>
  <si>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</si>
  <si>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</si>
  <si>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</si>
  <si>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</si>
  <si>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</si>
  <si>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</si>
  <si>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</si>
  <si>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</si>
  <si>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</si>
  <si>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</si>
  <si>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</si>
  <si>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</si>
  <si>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</si>
  <si>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</si>
  <si>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</si>
  <si>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</si>
  <si>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</si>
  <si>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</si>
  <si>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</si>
  <si>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</si>
  <si>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</si>
  <si>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</si>
  <si>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</si>
  <si>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</si>
  <si>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</si>
  <si>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</si>
  <si>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</si>
  <si>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</si>
  <si>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</si>
  <si>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</si>
  <si>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</si>
  <si>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</si>
  <si>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</si>
  <si>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</si>
  <si>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</si>
  <si>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</si>
  <si>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</si>
  <si>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</si>
  <si>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</si>
  <si>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</si>
  <si>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</si>
  <si>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</si>
  <si>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</si>
  <si>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</si>
  <si>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</si>
  <si>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</si>
  <si>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</si>
  <si>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</si>
  <si>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</si>
  <si>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</si>
  <si>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</si>
  <si>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</si>
  <si>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</si>
  <si>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</si>
  <si>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</si>
  <si>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</si>
  <si>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</si>
  <si>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</si>
  <si>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</si>
  <si>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</si>
  <si>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</si>
  <si>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</si>
  <si>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</si>
  <si>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</si>
  <si>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</si>
  <si>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</si>
  <si>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</si>
  <si>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</si>
  <si>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</si>
  <si>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</si>
  <si>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</si>
  <si>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</si>
  <si>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</si>
  <si>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</si>
  <si>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</si>
  <si>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</si>
  <si>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</si>
  <si>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</si>
  <si>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</si>
  <si>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</si>
  <si>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</si>
  <si>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</si>
  <si>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</si>
  <si>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</si>
  <si>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</si>
  <si>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</si>
  <si>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</si>
  <si>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</si>
  <si>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</si>
  <si>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</si>
  <si>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</si>
  <si>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</si>
  <si>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</si>
  <si>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</si>
  <si>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</si>
  <si>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</si>
  <si>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</si>
  <si>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</si>
  <si>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</si>
  <si>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</si>
  <si>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</si>
  <si>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</si>
  <si>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</si>
  <si>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</si>
  <si>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</si>
  <si>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</si>
  <si>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</si>
  <si>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</si>
  <si>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</si>
  <si>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</si>
  <si>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</si>
  <si>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</si>
  <si>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</si>
  <si>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</si>
  <si>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</si>
  <si>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</si>
  <si>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</si>
  <si>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</si>
  <si>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</si>
  <si>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</si>
  <si>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</si>
  <si>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</si>
  <si>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</si>
  <si>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</si>
  <si>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</si>
  <si>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</si>
  <si>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</si>
  <si>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</si>
  <si>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</si>
  <si>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</si>
  <si>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</si>
  <si>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</si>
  <si>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</si>
  <si>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</si>
  <si>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</si>
  <si>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</si>
  <si>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</si>
  <si>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</si>
  <si>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</si>
  <si>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</si>
  <si>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</si>
  <si>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</si>
  <si>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</si>
  <si>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</si>
  <si>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</si>
  <si>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</si>
  <si>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</si>
  <si>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</si>
  <si>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</si>
  <si>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</si>
  <si>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</si>
  <si>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</si>
  <si>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</si>
  <si>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</si>
  <si>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</si>
  <si>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</si>
  <si>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</si>
  <si>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</si>
  <si>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</si>
  <si>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</si>
  <si>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</si>
  <si>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</si>
  <si>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</si>
  <si>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</si>
  <si>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</si>
  <si>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</si>
  <si>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</si>
  <si>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</si>
  <si>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</si>
  <si>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</si>
  <si>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</si>
  <si>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</si>
  <si>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</si>
  <si>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</si>
  <si>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</si>
  <si>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</si>
  <si>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</si>
  <si>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</si>
  <si>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</si>
  <si>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</si>
  <si>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</si>
  <si>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</si>
  <si>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</si>
  <si>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</si>
  <si>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</si>
  <si>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</si>
  <si>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</si>
  <si>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</si>
  <si>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</si>
  <si>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</si>
  <si>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</si>
  <si>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</si>
  <si>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</si>
  <si>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</si>
  <si>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</si>
  <si>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</si>
  <si>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</si>
  <si>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</si>
  <si>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</si>
  <si>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</si>
  <si>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</si>
  <si>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</si>
  <si>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</si>
  <si>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</si>
  <si>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</si>
  <si>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</si>
  <si>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</si>
  <si>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</si>
  <si>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</si>
  <si>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</si>
  <si>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</si>
  <si>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</si>
  <si>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</si>
  <si>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</si>
  <si>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</si>
  <si>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</si>
  <si>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</si>
  <si>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</si>
  <si>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</si>
  <si>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</si>
  <si>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</si>
  <si>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</si>
  <si>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</si>
  <si>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</si>
  <si>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</si>
  <si>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</si>
  <si>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</si>
  <si>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</si>
  <si>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</si>
  <si>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</si>
  <si>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</si>
  <si>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</si>
  <si>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</si>
  <si>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</si>
  <si>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</si>
  <si>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</si>
  <si>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</si>
  <si>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</si>
  <si>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</si>
  <si>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</si>
  <si>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</si>
  <si>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</si>
  <si>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</si>
  <si>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</si>
  <si>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</si>
  <si>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</si>
  <si>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</si>
  <si>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</si>
  <si>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</si>
  <si>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</si>
  <si>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</si>
  <si>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</si>
  <si>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</si>
  <si>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</si>
  <si>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</si>
  <si>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</si>
  <si>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</si>
  <si>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</si>
  <si>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</si>
  <si>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</si>
  <si>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</si>
  <si>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</si>
  <si>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</si>
  <si>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</si>
  <si>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</si>
  <si>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</si>
  <si>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</si>
  <si>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</si>
  <si>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</si>
  <si>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</si>
  <si>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</si>
  <si>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</si>
  <si>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</si>
  <si>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</si>
  <si>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</si>
  <si>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</si>
  <si>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</si>
  <si>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</si>
  <si>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</si>
  <si>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</si>
  <si>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</si>
  <si>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</si>
  <si>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</si>
  <si>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</si>
  <si>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</si>
  <si>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</si>
  <si>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</si>
  <si>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</si>
  <si>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</si>
  <si>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</si>
  <si>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</si>
  <si>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</si>
  <si>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</si>
  <si>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</si>
  <si>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</si>
  <si>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</si>
  <si>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</si>
  <si>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</si>
  <si>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</si>
  <si>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</si>
  <si>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</si>
  <si>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</si>
  <si>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</si>
  <si>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</si>
  <si>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</si>
  <si>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</si>
  <si>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</si>
  <si>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</si>
  <si>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</si>
  <si>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</si>
  <si>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</si>
  <si>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</si>
  <si>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</si>
  <si>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</si>
  <si>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</si>
  <si>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</si>
  <si>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</si>
  <si>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</si>
  <si>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</si>
  <si>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</si>
  <si>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</si>
  <si>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</si>
  <si>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</si>
  <si>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</si>
  <si>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</si>
  <si>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</si>
  <si>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</si>
  <si>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</si>
  <si>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</si>
  <si>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</si>
  <si>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</si>
  <si>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</si>
  <si>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</si>
  <si>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</si>
  <si>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</si>
  <si>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</si>
  <si>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</si>
  <si>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</si>
  <si>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</si>
  <si>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</si>
  <si>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</si>
  <si>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</si>
  <si>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</si>
  <si>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</si>
  <si>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</si>
  <si>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</si>
  <si>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</si>
  <si>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</si>
  <si>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</si>
  <si>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</si>
  <si>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</si>
  <si>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</si>
  <si>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</si>
  <si>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</si>
  <si>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</si>
  <si>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</si>
  <si>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</si>
  <si>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</si>
  <si>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</si>
  <si>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</si>
  <si>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050</t>
  </si>
  <si>
    <t>PROVIDENCE ST MARY MEDICAL CENTER</t>
  </si>
  <si>
    <t>401 W POPLAR</t>
  </si>
  <si>
    <t>PO BOX 1477</t>
  </si>
  <si>
    <t>WALLA WALLA, WA  98362</t>
  </si>
  <si>
    <t xml:space="preserve">WALLA WALLA </t>
  </si>
  <si>
    <t>STEVEN BURDICK</t>
  </si>
  <si>
    <t>Helen Andrus</t>
  </si>
  <si>
    <t>SAM TUCKER</t>
  </si>
  <si>
    <t>(509) 522-3320</t>
  </si>
  <si>
    <t>(509) 522-5920</t>
  </si>
  <si>
    <t>12/31/2021</t>
  </si>
  <si>
    <t>Increase in Newborn days is the cause for this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</si>
</sst>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5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4792.8942400985015</v>
          </cell>
          <cell r="D59">
            <v>0</v>
          </cell>
          <cell r="E59">
            <v>15472.763466316248</v>
          </cell>
          <cell r="F59">
            <v>0</v>
          </cell>
          <cell r="G59">
            <v>930.40352358705627</v>
          </cell>
          <cell r="H59">
            <v>0</v>
          </cell>
          <cell r="I59">
            <v>0</v>
          </cell>
          <cell r="J59">
            <v>1614</v>
          </cell>
          <cell r="K59">
            <v>-2.061230001808724</v>
          </cell>
          <cell r="L59">
            <v>0</v>
          </cell>
          <cell r="M59">
            <v>0</v>
          </cell>
          <cell r="N59">
            <v>0</v>
          </cell>
          <cell r="O59">
            <v>691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0</v>
          </cell>
          <cell r="AZ59"/>
          <cell r="BA59"/>
          <cell r="BE59">
            <v>173614.88999999996</v>
          </cell>
        </row>
        <row r="71">
          <cell r="C71">
            <v>4533912.419999999</v>
          </cell>
          <cell r="D71">
            <v>0</v>
          </cell>
          <cell r="E71">
            <v>13450459.740000002</v>
          </cell>
          <cell r="F71">
            <v>0</v>
          </cell>
          <cell r="G71">
            <v>548185.7300000001</v>
          </cell>
          <cell r="H71">
            <v>0</v>
          </cell>
          <cell r="I71">
            <v>0</v>
          </cell>
          <cell r="J71">
            <v>12944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12658986.959999997</v>
          </cell>
          <cell r="Q71">
            <v>3136643.7600000002</v>
          </cell>
          <cell r="R71">
            <v>6942314.8399999999</v>
          </cell>
          <cell r="S71">
            <v>3651316.6399999997</v>
          </cell>
          <cell r="T71">
            <v>637210.50999999989</v>
          </cell>
          <cell r="U71">
            <v>6758785.04</v>
          </cell>
          <cell r="V71">
            <v>2919543.39</v>
          </cell>
          <cell r="W71">
            <v>662996.59</v>
          </cell>
          <cell r="X71">
            <v>1958621.16</v>
          </cell>
          <cell r="Y71">
            <v>4560623.29</v>
          </cell>
          <cell r="Z71">
            <v>3721413.37</v>
          </cell>
          <cell r="AA71">
            <v>625552.67000000004</v>
          </cell>
          <cell r="AB71">
            <v>16427794.24</v>
          </cell>
          <cell r="AC71">
            <v>3774885.7</v>
          </cell>
          <cell r="AD71">
            <v>0</v>
          </cell>
          <cell r="AE71">
            <v>1564774.41</v>
          </cell>
          <cell r="AF71">
            <v>0</v>
          </cell>
          <cell r="AG71">
            <v>9802732.6100000013</v>
          </cell>
          <cell r="AH71">
            <v>0</v>
          </cell>
          <cell r="AI71">
            <v>0</v>
          </cell>
          <cell r="AJ71">
            <v>238950.92</v>
          </cell>
          <cell r="AK71">
            <v>950936.9</v>
          </cell>
          <cell r="AL71">
            <v>239265.39999999997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20414</v>
          </cell>
          <cell r="AS71">
            <v>0</v>
          </cell>
          <cell r="AT71">
            <v>0</v>
          </cell>
          <cell r="AU71">
            <v>0</v>
          </cell>
          <cell r="AV71">
            <v>6543.5</v>
          </cell>
          <cell r="AW71">
            <v>98970.98000000001</v>
          </cell>
          <cell r="AX71">
            <v>301130.02999999997</v>
          </cell>
          <cell r="AY71">
            <v>2169558.1500000008</v>
          </cell>
          <cell r="AZ71">
            <v>-24227.349999999991</v>
          </cell>
          <cell r="BA71">
            <v>632370.09000000008</v>
          </cell>
          <cell r="BB71">
            <v>1569393.08</v>
          </cell>
          <cell r="BC71">
            <v>0</v>
          </cell>
          <cell r="BD71">
            <v>308596.65000000002</v>
          </cell>
          <cell r="BE71">
            <v>5905098.2300000004</v>
          </cell>
          <cell r="BF71">
            <v>1894794.8999999997</v>
          </cell>
          <cell r="BG71">
            <v>13416</v>
          </cell>
          <cell r="BH71">
            <v>93392.28</v>
          </cell>
          <cell r="BI71">
            <v>0</v>
          </cell>
          <cell r="BJ71">
            <v>75218.489999999991</v>
          </cell>
          <cell r="BK71">
            <v>60224</v>
          </cell>
          <cell r="BL71">
            <v>0</v>
          </cell>
          <cell r="BM71">
            <v>188670.70999999996</v>
          </cell>
          <cell r="BN71">
            <v>6079649.6699999999</v>
          </cell>
          <cell r="BO71">
            <v>20073.080000000002</v>
          </cell>
          <cell r="BP71">
            <v>27611.42</v>
          </cell>
          <cell r="BQ71">
            <v>0</v>
          </cell>
          <cell r="BR71">
            <v>0</v>
          </cell>
          <cell r="BS71">
            <v>476501.2699999999</v>
          </cell>
          <cell r="BT71">
            <v>343729.36</v>
          </cell>
          <cell r="BU71">
            <v>0</v>
          </cell>
          <cell r="BV71">
            <v>132453.15</v>
          </cell>
          <cell r="BW71">
            <v>463325.53000000009</v>
          </cell>
          <cell r="BX71">
            <v>0</v>
          </cell>
          <cell r="BY71">
            <v>2067291.8500000003</v>
          </cell>
          <cell r="BZ71">
            <v>0</v>
          </cell>
          <cell r="CA71">
            <v>424547.88</v>
          </cell>
          <cell r="CB71">
            <v>22826.26</v>
          </cell>
          <cell r="CC71">
            <v>66559928.563733891</v>
          </cell>
          <cell r="CD71">
            <v>5180033.7000000011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B4" sqref="B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5995767.6999999983</v>
      </c>
      <c r="C48" s="245">
        <f>ROUND(((B48/CE61)*C61),0)</f>
        <v>344511</v>
      </c>
      <c r="D48" s="245">
        <f>ROUND(((B48/CE61)*D61),0)</f>
        <v>0</v>
      </c>
      <c r="E48" s="195">
        <f>ROUND(((B48/CE61)*E61),0)</f>
        <v>1007038</v>
      </c>
      <c r="F48" s="195">
        <f>ROUND(((B48/CE61)*F61),0)</f>
        <v>0</v>
      </c>
      <c r="G48" s="195">
        <f>ROUND(((B48/CE61)*G61),0)</f>
        <v>28598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7862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274333</v>
      </c>
      <c r="Q48" s="195">
        <f>ROUND(((B48/CE61)*Q61),0)</f>
        <v>255130</v>
      </c>
      <c r="R48" s="195">
        <f>ROUND(((B48/CE61)*R61),0)</f>
        <v>476968</v>
      </c>
      <c r="S48" s="195">
        <f>ROUND(((B48/CE61)*S61),0)</f>
        <v>54765</v>
      </c>
      <c r="T48" s="195">
        <f>ROUND(((B48/CE61)*T61),0)</f>
        <v>36966</v>
      </c>
      <c r="U48" s="195">
        <f>ROUND(((B48/CE61)*U61),0)</f>
        <v>226539</v>
      </c>
      <c r="V48" s="195">
        <f>ROUND(((B48/CE61)*V61),0)</f>
        <v>123035</v>
      </c>
      <c r="W48" s="195">
        <f>ROUND(((B48/CE61)*W61),0)</f>
        <v>31758</v>
      </c>
      <c r="X48" s="195">
        <f>ROUND(((B48/CE61)*X61),0)</f>
        <v>67807</v>
      </c>
      <c r="Y48" s="195">
        <f>ROUND(((B48/CE61)*Y61),0)</f>
        <v>286965</v>
      </c>
      <c r="Z48" s="195">
        <f>ROUND(((B48/CE61)*Z61),0)</f>
        <v>165942</v>
      </c>
      <c r="AA48" s="195">
        <f>ROUND(((B48/CE61)*AA61),0)</f>
        <v>20614</v>
      </c>
      <c r="AB48" s="195">
        <f>ROUND(((B48/CE61)*AB61),0)</f>
        <v>250050</v>
      </c>
      <c r="AC48" s="195">
        <f>ROUND(((B48/CE61)*AC61),0)</f>
        <v>239111</v>
      </c>
      <c r="AD48" s="195">
        <f>ROUND(((B48/CE61)*AD61),0)</f>
        <v>0</v>
      </c>
      <c r="AE48" s="195">
        <f>ROUND(((B48/CE61)*AE61),0)</f>
        <v>83171</v>
      </c>
      <c r="AF48" s="195">
        <f>ROUND(((B48/CE61)*AF61),0)</f>
        <v>0</v>
      </c>
      <c r="AG48" s="195">
        <f>ROUND(((B48/CE61)*AG61),0)</f>
        <v>707457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35662</v>
      </c>
      <c r="AK48" s="195">
        <f>ROUND(((B48/CE61)*AK61),0)</f>
        <v>63886</v>
      </c>
      <c r="AL48" s="195">
        <f>ROUND(((B48/CE61)*AL61),0)</f>
        <v>18717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19</v>
      </c>
      <c r="AW48" s="195">
        <f>ROUND(((B48/CE61)*AW61),0)</f>
        <v>8638</v>
      </c>
      <c r="AX48" s="195">
        <f>ROUND(((B48/CE61)*AX61),0)</f>
        <v>0</v>
      </c>
      <c r="AY48" s="195">
        <f>ROUND(((B48/CE61)*AY61),0)</f>
        <v>116560</v>
      </c>
      <c r="AZ48" s="195">
        <f>ROUND(((B48/CE61)*AZ61),0)</f>
        <v>86</v>
      </c>
      <c r="BA48" s="195">
        <f>ROUND(((B48/CE61)*BA61),0)</f>
        <v>8262</v>
      </c>
      <c r="BB48" s="195">
        <f>ROUND(((B48/CE61)*BB61),0)</f>
        <v>109990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177546</v>
      </c>
      <c r="BF48" s="195">
        <f>ROUND(((B48/CE61)*BF61),0)</f>
        <v>149294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5200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16234</v>
      </c>
      <c r="BN48" s="195">
        <f>ROUND(((B48/CE61)*BN61),0)</f>
        <v>158458</v>
      </c>
      <c r="BO48" s="195">
        <f>ROUND(((B48/CE61)*BO61),0)</f>
        <v>2639</v>
      </c>
      <c r="BP48" s="195">
        <f>ROUND(((B48/CE61)*BP61),0)</f>
        <v>33459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22567</v>
      </c>
      <c r="BT48" s="195">
        <f>ROUND(((B48/CE61)*BT61),0)</f>
        <v>31081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18585</v>
      </c>
      <c r="BX48" s="195">
        <f>ROUND(((B48/CE61)*BX61),0)</f>
        <v>0</v>
      </c>
      <c r="BY48" s="195">
        <f>ROUND(((B48/CE61)*BY61),0)</f>
        <v>158726</v>
      </c>
      <c r="BZ48" s="195">
        <f>ROUND(((B48/CE61)*BZ61),0)</f>
        <v>0</v>
      </c>
      <c r="CA48" s="195">
        <f>ROUND(((B48/CE61)*CA61),0)</f>
        <v>35730</v>
      </c>
      <c r="CB48" s="195">
        <f>ROUND(((B48/CE61)*CB61),0)</f>
        <v>0</v>
      </c>
      <c r="CC48" s="195">
        <f>ROUND(((B48/CE61)*CC61),0)</f>
        <v>135809</v>
      </c>
      <c r="CD48" s="195"/>
      <c r="CE48" s="195">
        <f>SUM(C48:CD48)</f>
        <v>5995768</v>
      </c>
    </row>
    <row r="49" spans="1:84" ht="12.65" customHeight="1" x14ac:dyDescent="0.35">
      <c r="A49" s="175" t="s">
        <v>206</v>
      </c>
      <c r="B49" s="195">
        <f>B47+B48</f>
        <v>5995767.6999999983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5811994.620000001</v>
      </c>
      <c r="C52" s="195">
        <f>ROUND((B52/(CE76+CF76)*C76),0)</f>
        <v>264518</v>
      </c>
      <c r="D52" s="195">
        <f>ROUND((B52/(CE76+CF76)*D76),0)</f>
        <v>0</v>
      </c>
      <c r="E52" s="195">
        <f>ROUND((B52/(CE76+CF76)*E76),0)</f>
        <v>783474</v>
      </c>
      <c r="F52" s="195">
        <f>ROUND((B52/(CE76+CF76)*F76),0)</f>
        <v>0</v>
      </c>
      <c r="G52" s="195">
        <f>ROUND((B52/(CE76+CF76)*G76),0)</f>
        <v>193434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13316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382006</v>
      </c>
      <c r="Q52" s="195">
        <f>ROUND((B52/(CE76+CF76)*Q76),0)</f>
        <v>43367</v>
      </c>
      <c r="R52" s="195">
        <f>ROUND((B52/(CE76+CF76)*R76),0)</f>
        <v>0</v>
      </c>
      <c r="S52" s="195">
        <f>ROUND((B52/(CE76+CF76)*S76),0)</f>
        <v>183318</v>
      </c>
      <c r="T52" s="195">
        <f>ROUND((B52/(CE76+CF76)*T76),0)</f>
        <v>17823</v>
      </c>
      <c r="U52" s="195">
        <f>ROUND((B52/(CE76+CF76)*U76),0)</f>
        <v>131099</v>
      </c>
      <c r="V52" s="195">
        <f>ROUND((B52/(CE76+CF76)*V76),0)</f>
        <v>15882</v>
      </c>
      <c r="W52" s="195">
        <f>ROUND((B52/(CE76+CF76)*W76),0)</f>
        <v>56462</v>
      </c>
      <c r="X52" s="195">
        <f>ROUND((B52/(CE76+CF76)*X76),0)</f>
        <v>45827</v>
      </c>
      <c r="Y52" s="195">
        <f>ROUND((B52/(CE76+CF76)*Y76),0)</f>
        <v>215659</v>
      </c>
      <c r="Z52" s="195">
        <f>ROUND((B52/(CE76+CF76)*Z76),0)</f>
        <v>286019</v>
      </c>
      <c r="AA52" s="195">
        <f>ROUND((B52/(CE76+CF76)*AA76),0)</f>
        <v>34755</v>
      </c>
      <c r="AB52" s="195">
        <f>ROUND((B52/(CE76+CF76)*AB76),0)</f>
        <v>69675</v>
      </c>
      <c r="AC52" s="195">
        <f>ROUND((B52/(CE76+CF76)*AC76),0)</f>
        <v>115774</v>
      </c>
      <c r="AD52" s="195">
        <f>ROUND((B52/(CE76+CF76)*AD76),0)</f>
        <v>0</v>
      </c>
      <c r="AE52" s="195">
        <f>ROUND((B52/(CE76+CF76)*AE76),0)</f>
        <v>94899</v>
      </c>
      <c r="AF52" s="195">
        <f>ROUND((B52/(CE76+CF76)*AF76),0)</f>
        <v>0</v>
      </c>
      <c r="AG52" s="195">
        <f>ROUND((B52/(CE76+CF76)*AG76),0)</f>
        <v>239407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52005</v>
      </c>
      <c r="AL52" s="195">
        <f>ROUND((B52/(CE76+CF76)*AL76),0)</f>
        <v>11311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6731</v>
      </c>
      <c r="AW52" s="195">
        <f>ROUND((B52/(CE76+CF76)*AW76),0)</f>
        <v>5955</v>
      </c>
      <c r="AX52" s="195">
        <f>ROUND((B52/(CE76+CF76)*AX76),0)</f>
        <v>0</v>
      </c>
      <c r="AY52" s="195">
        <f>ROUND((B52/(CE76+CF76)*AY76),0)</f>
        <v>237374</v>
      </c>
      <c r="AZ52" s="195">
        <f>ROUND((B52/(CE76+CF76)*AZ76),0)</f>
        <v>6405</v>
      </c>
      <c r="BA52" s="195">
        <f>ROUND((B52/(CE76+CF76)*BA76),0)</f>
        <v>18837</v>
      </c>
      <c r="BB52" s="195">
        <f>ROUND((B52/(CE76+CF76)*BB76),0)</f>
        <v>13505</v>
      </c>
      <c r="BC52" s="195">
        <f>ROUND((B52/(CE76+CF76)*BC76),0)</f>
        <v>0</v>
      </c>
      <c r="BD52" s="195">
        <f>ROUND((B52/(CE76+CF76)*BD76),0)</f>
        <v>120658</v>
      </c>
      <c r="BE52" s="195">
        <f>ROUND((B52/(CE76+CF76)*BE76),0)</f>
        <v>1099893</v>
      </c>
      <c r="BF52" s="195">
        <f>ROUND((B52/(CE76+CF76)*BF76),0)</f>
        <v>102954</v>
      </c>
      <c r="BG52" s="195">
        <f>ROUND((B52/(CE76+CF76)*BG76),0)</f>
        <v>13802</v>
      </c>
      <c r="BH52" s="195">
        <f>ROUND((B52/(CE76+CF76)*BH76),0)</f>
        <v>83132</v>
      </c>
      <c r="BI52" s="195">
        <f>ROUND((B52/(CE76+CF76)*BI76),0)</f>
        <v>0</v>
      </c>
      <c r="BJ52" s="195">
        <f>ROUND((B52/(CE76+CF76)*BJ76),0)</f>
        <v>14040</v>
      </c>
      <c r="BK52" s="195">
        <f>ROUND((B52/(CE76+CF76)*BK76),0)</f>
        <v>61953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246499</v>
      </c>
      <c r="BO52" s="195">
        <f>ROUND((B52/(CE76+CF76)*BO76),0)</f>
        <v>0</v>
      </c>
      <c r="BP52" s="195">
        <f>ROUND((B52/(CE76+CF76)*BP76),0)</f>
        <v>8950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8952</v>
      </c>
      <c r="BT52" s="195">
        <f>ROUND((B52/(CE76+CF76)*BT76),0)</f>
        <v>20375</v>
      </c>
      <c r="BU52" s="195">
        <f>ROUND((B52/(CE76+CF76)*BU76),0)</f>
        <v>0</v>
      </c>
      <c r="BV52" s="195">
        <f>ROUND((B52/(CE76+CF76)*BV76),0)</f>
        <v>135995</v>
      </c>
      <c r="BW52" s="195">
        <f>ROUND((B52/(CE76+CF76)*BW76),0)</f>
        <v>9014</v>
      </c>
      <c r="BX52" s="195">
        <f>ROUND((B52/(CE76+CF76)*BX76),0)</f>
        <v>0</v>
      </c>
      <c r="BY52" s="195">
        <f>ROUND((B52/(CE76+CF76)*BY76),0)</f>
        <v>30771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4754</v>
      </c>
      <c r="CC52" s="195">
        <f>ROUND((B52/(CE76+CF76)*CC76),0)</f>
        <v>311418</v>
      </c>
      <c r="CD52" s="195"/>
      <c r="CE52" s="195">
        <f>SUM(C52:CD52)</f>
        <v>5811997</v>
      </c>
    </row>
    <row r="53" spans="1:84" ht="12.65" customHeight="1" x14ac:dyDescent="0.35">
      <c r="A53" s="175" t="s">
        <v>206</v>
      </c>
      <c r="B53" s="195">
        <f>B51+B52</f>
        <v>5811994.620000001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5643.0640616454057</v>
      </c>
      <c r="D59" s="184">
        <v>0</v>
      </c>
      <c r="E59" s="184">
        <v>17021.273494156692</v>
      </c>
      <c r="F59" s="184">
        <v>0</v>
      </c>
      <c r="G59" s="184">
        <v>931.73650584331347</v>
      </c>
      <c r="H59" s="184">
        <v>0</v>
      </c>
      <c r="I59" s="184">
        <v>0</v>
      </c>
      <c r="J59" s="184">
        <v>1403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43.79</v>
      </c>
      <c r="D60" s="187">
        <v>0</v>
      </c>
      <c r="E60" s="187">
        <v>142.30000000000001</v>
      </c>
      <c r="F60" s="223">
        <v>0</v>
      </c>
      <c r="G60" s="187">
        <v>2.6199999999999997</v>
      </c>
      <c r="H60" s="187">
        <v>0</v>
      </c>
      <c r="I60" s="187">
        <v>0</v>
      </c>
      <c r="J60" s="223">
        <v>0.72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37.28</v>
      </c>
      <c r="Q60" s="221">
        <v>27.330000000000002</v>
      </c>
      <c r="R60" s="221">
        <v>10.55</v>
      </c>
      <c r="S60" s="221">
        <v>11.780000000000001</v>
      </c>
      <c r="T60" s="221">
        <v>4.0199999999999996</v>
      </c>
      <c r="U60" s="221">
        <v>32.03</v>
      </c>
      <c r="V60" s="221">
        <v>12.399999999999997</v>
      </c>
      <c r="W60" s="221">
        <v>3.61</v>
      </c>
      <c r="X60" s="221">
        <v>8.33</v>
      </c>
      <c r="Y60" s="221">
        <v>38.29</v>
      </c>
      <c r="Z60" s="221">
        <v>18.540000000000003</v>
      </c>
      <c r="AA60" s="221">
        <v>2.15</v>
      </c>
      <c r="AB60" s="221">
        <v>29.03</v>
      </c>
      <c r="AC60" s="221">
        <v>30.020000000000003</v>
      </c>
      <c r="AD60" s="221">
        <v>0</v>
      </c>
      <c r="AE60" s="221">
        <v>11.260000000000002</v>
      </c>
      <c r="AF60" s="221">
        <v>0</v>
      </c>
      <c r="AG60" s="221">
        <v>48.190000000000005</v>
      </c>
      <c r="AH60" s="221">
        <v>0</v>
      </c>
      <c r="AI60" s="221">
        <v>0</v>
      </c>
      <c r="AJ60" s="221">
        <v>3.7299999999999986</v>
      </c>
      <c r="AK60" s="221">
        <v>8.74</v>
      </c>
      <c r="AL60" s="221">
        <v>2.33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1.77</v>
      </c>
      <c r="AX60" s="221">
        <v>0</v>
      </c>
      <c r="AY60" s="221">
        <v>32.550000000000004</v>
      </c>
      <c r="AZ60" s="221">
        <v>0.03</v>
      </c>
      <c r="BA60" s="221">
        <v>2.37</v>
      </c>
      <c r="BB60" s="221">
        <v>12.59</v>
      </c>
      <c r="BC60" s="221">
        <v>0</v>
      </c>
      <c r="BD60" s="221">
        <v>0</v>
      </c>
      <c r="BE60" s="221">
        <v>30.439999999999998</v>
      </c>
      <c r="BF60" s="221">
        <v>40.61</v>
      </c>
      <c r="BG60" s="221">
        <v>0</v>
      </c>
      <c r="BH60" s="221">
        <v>0</v>
      </c>
      <c r="BI60" s="221">
        <v>0</v>
      </c>
      <c r="BJ60" s="221">
        <v>1.01</v>
      </c>
      <c r="BK60" s="221">
        <v>0</v>
      </c>
      <c r="BL60" s="221">
        <v>0</v>
      </c>
      <c r="BM60" s="221">
        <v>4.49</v>
      </c>
      <c r="BN60" s="221">
        <v>13.53</v>
      </c>
      <c r="BO60" s="221">
        <v>0.73</v>
      </c>
      <c r="BP60" s="221">
        <v>0.71</v>
      </c>
      <c r="BQ60" s="221">
        <v>0</v>
      </c>
      <c r="BR60" s="221">
        <v>0</v>
      </c>
      <c r="BS60" s="221">
        <v>3.2300000000000004</v>
      </c>
      <c r="BT60" s="221">
        <v>4.38</v>
      </c>
      <c r="BU60" s="221">
        <v>0</v>
      </c>
      <c r="BV60" s="221">
        <v>0</v>
      </c>
      <c r="BW60" s="221">
        <v>1.8800000000000001</v>
      </c>
      <c r="BX60" s="221">
        <v>0</v>
      </c>
      <c r="BY60" s="221">
        <v>14.42</v>
      </c>
      <c r="BZ60" s="221">
        <v>0</v>
      </c>
      <c r="CA60" s="221">
        <v>5.2399999999999993</v>
      </c>
      <c r="CB60" s="221">
        <v>0</v>
      </c>
      <c r="CC60" s="221">
        <v>19.600000000000005</v>
      </c>
      <c r="CD60" s="249" t="s">
        <v>221</v>
      </c>
      <c r="CE60" s="251">
        <f t="shared" ref="CE60:CE70" si="0">SUM(C60:CD60)</f>
        <v>718.62</v>
      </c>
    </row>
    <row r="61" spans="1:84" ht="12.65" customHeight="1" x14ac:dyDescent="0.35">
      <c r="A61" s="171" t="s">
        <v>235</v>
      </c>
      <c r="B61" s="175"/>
      <c r="C61" s="184">
        <v>3929254.24</v>
      </c>
      <c r="D61" s="184">
        <v>0</v>
      </c>
      <c r="E61" s="184">
        <v>11485575.34</v>
      </c>
      <c r="F61" s="185">
        <v>0</v>
      </c>
      <c r="G61" s="184">
        <v>326169.51999999996</v>
      </c>
      <c r="H61" s="184">
        <v>0</v>
      </c>
      <c r="I61" s="185">
        <v>0</v>
      </c>
      <c r="J61" s="185">
        <v>89665.03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3128846.14</v>
      </c>
      <c r="Q61" s="185">
        <v>2909831.23</v>
      </c>
      <c r="R61" s="185">
        <v>5439960.0699999984</v>
      </c>
      <c r="S61" s="185">
        <v>624611.78999999992</v>
      </c>
      <c r="T61" s="185">
        <v>421610.16000000003</v>
      </c>
      <c r="U61" s="185">
        <v>2583751.2699999996</v>
      </c>
      <c r="V61" s="185">
        <v>1403247.8</v>
      </c>
      <c r="W61" s="185">
        <v>362210.13999999996</v>
      </c>
      <c r="X61" s="185">
        <v>773356.99</v>
      </c>
      <c r="Y61" s="185">
        <v>3272927.1699999995</v>
      </c>
      <c r="Z61" s="185">
        <v>1892616.92</v>
      </c>
      <c r="AA61" s="185">
        <v>235112.18999999997</v>
      </c>
      <c r="AB61" s="185">
        <v>2851893.15</v>
      </c>
      <c r="AC61" s="185">
        <v>2727133.5300000007</v>
      </c>
      <c r="AD61" s="185">
        <v>0</v>
      </c>
      <c r="AE61" s="185">
        <v>948594.45000000019</v>
      </c>
      <c r="AF61" s="185">
        <v>0</v>
      </c>
      <c r="AG61" s="185">
        <v>8068756.8799999999</v>
      </c>
      <c r="AH61" s="185">
        <v>0</v>
      </c>
      <c r="AI61" s="185">
        <v>0</v>
      </c>
      <c r="AJ61" s="185">
        <v>406737.07999999996</v>
      </c>
      <c r="AK61" s="185">
        <v>728637.55</v>
      </c>
      <c r="AL61" s="185">
        <v>213471.92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221.48000000000002</v>
      </c>
      <c r="AW61" s="185">
        <v>98517.079999999987</v>
      </c>
      <c r="AX61" s="185">
        <v>0</v>
      </c>
      <c r="AY61" s="185">
        <v>1329399.1499999999</v>
      </c>
      <c r="AZ61" s="185">
        <v>982.43000000000006</v>
      </c>
      <c r="BA61" s="185">
        <v>94226.62000000001</v>
      </c>
      <c r="BB61" s="185">
        <v>1254471.8900000001</v>
      </c>
      <c r="BC61" s="185">
        <v>0</v>
      </c>
      <c r="BD61" s="185">
        <v>0</v>
      </c>
      <c r="BE61" s="185">
        <v>2024969.4800000002</v>
      </c>
      <c r="BF61" s="185">
        <v>1702742.1499999997</v>
      </c>
      <c r="BG61" s="185">
        <v>0</v>
      </c>
      <c r="BH61" s="185">
        <v>0</v>
      </c>
      <c r="BI61" s="185">
        <v>0</v>
      </c>
      <c r="BJ61" s="185">
        <v>59311.659999999996</v>
      </c>
      <c r="BK61" s="185">
        <v>0</v>
      </c>
      <c r="BL61" s="185">
        <v>0</v>
      </c>
      <c r="BM61" s="185">
        <v>185154.36</v>
      </c>
      <c r="BN61" s="185">
        <v>1807264.2599999998</v>
      </c>
      <c r="BO61" s="185">
        <v>30093.660000000007</v>
      </c>
      <c r="BP61" s="185">
        <v>381613.06</v>
      </c>
      <c r="BQ61" s="185">
        <v>0</v>
      </c>
      <c r="BR61" s="185">
        <v>0</v>
      </c>
      <c r="BS61" s="185">
        <v>257383.26999999996</v>
      </c>
      <c r="BT61" s="185">
        <v>354492.89</v>
      </c>
      <c r="BU61" s="185">
        <v>0</v>
      </c>
      <c r="BV61" s="185">
        <v>0</v>
      </c>
      <c r="BW61" s="185">
        <v>211961.97</v>
      </c>
      <c r="BX61" s="185">
        <v>0</v>
      </c>
      <c r="BY61" s="185">
        <v>1810312.62</v>
      </c>
      <c r="BZ61" s="185">
        <v>0</v>
      </c>
      <c r="CA61" s="185">
        <v>407511.27</v>
      </c>
      <c r="CB61" s="185">
        <v>0</v>
      </c>
      <c r="CC61" s="185">
        <v>1548943.47</v>
      </c>
      <c r="CD61" s="249" t="s">
        <v>221</v>
      </c>
      <c r="CE61" s="195">
        <f t="shared" si="0"/>
        <v>68383543.329999983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344511</v>
      </c>
      <c r="D62" s="195">
        <f t="shared" si="1"/>
        <v>0</v>
      </c>
      <c r="E62" s="195">
        <f t="shared" si="1"/>
        <v>1007038</v>
      </c>
      <c r="F62" s="195">
        <f t="shared" si="1"/>
        <v>0</v>
      </c>
      <c r="G62" s="195">
        <f t="shared" si="1"/>
        <v>28598</v>
      </c>
      <c r="H62" s="195">
        <f t="shared" si="1"/>
        <v>0</v>
      </c>
      <c r="I62" s="195">
        <f t="shared" si="1"/>
        <v>0</v>
      </c>
      <c r="J62" s="195">
        <f>ROUND(J47+J48,0)</f>
        <v>7862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274333</v>
      </c>
      <c r="Q62" s="195">
        <f t="shared" si="1"/>
        <v>255130</v>
      </c>
      <c r="R62" s="195">
        <f t="shared" si="1"/>
        <v>476968</v>
      </c>
      <c r="S62" s="195">
        <f t="shared" si="1"/>
        <v>54765</v>
      </c>
      <c r="T62" s="195">
        <f t="shared" si="1"/>
        <v>36966</v>
      </c>
      <c r="U62" s="195">
        <f t="shared" si="1"/>
        <v>226539</v>
      </c>
      <c r="V62" s="195">
        <f t="shared" si="1"/>
        <v>123035</v>
      </c>
      <c r="W62" s="195">
        <f t="shared" si="1"/>
        <v>31758</v>
      </c>
      <c r="X62" s="195">
        <f t="shared" si="1"/>
        <v>67807</v>
      </c>
      <c r="Y62" s="195">
        <f t="shared" si="1"/>
        <v>286965</v>
      </c>
      <c r="Z62" s="195">
        <f t="shared" si="1"/>
        <v>165942</v>
      </c>
      <c r="AA62" s="195">
        <f t="shared" si="1"/>
        <v>20614</v>
      </c>
      <c r="AB62" s="195">
        <f t="shared" si="1"/>
        <v>250050</v>
      </c>
      <c r="AC62" s="195">
        <f t="shared" si="1"/>
        <v>239111</v>
      </c>
      <c r="AD62" s="195">
        <f t="shared" si="1"/>
        <v>0</v>
      </c>
      <c r="AE62" s="195">
        <f t="shared" si="1"/>
        <v>83171</v>
      </c>
      <c r="AF62" s="195">
        <f t="shared" si="1"/>
        <v>0</v>
      </c>
      <c r="AG62" s="195">
        <f t="shared" si="1"/>
        <v>707457</v>
      </c>
      <c r="AH62" s="195">
        <f t="shared" si="1"/>
        <v>0</v>
      </c>
      <c r="AI62" s="195">
        <f t="shared" si="1"/>
        <v>0</v>
      </c>
      <c r="AJ62" s="195">
        <f t="shared" si="1"/>
        <v>35662</v>
      </c>
      <c r="AK62" s="195">
        <f t="shared" si="1"/>
        <v>63886</v>
      </c>
      <c r="AL62" s="195">
        <f t="shared" si="1"/>
        <v>18717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19</v>
      </c>
      <c r="AW62" s="195">
        <f t="shared" si="1"/>
        <v>8638</v>
      </c>
      <c r="AX62" s="195">
        <f t="shared" si="1"/>
        <v>0</v>
      </c>
      <c r="AY62" s="195">
        <f>ROUND(AY47+AY48,0)</f>
        <v>116560</v>
      </c>
      <c r="AZ62" s="195">
        <f>ROUND(AZ47+AZ48,0)</f>
        <v>86</v>
      </c>
      <c r="BA62" s="195">
        <f>ROUND(BA47+BA48,0)</f>
        <v>8262</v>
      </c>
      <c r="BB62" s="195">
        <f t="shared" si="1"/>
        <v>109990</v>
      </c>
      <c r="BC62" s="195">
        <f t="shared" si="1"/>
        <v>0</v>
      </c>
      <c r="BD62" s="195">
        <f t="shared" si="1"/>
        <v>0</v>
      </c>
      <c r="BE62" s="195">
        <f t="shared" si="1"/>
        <v>177546</v>
      </c>
      <c r="BF62" s="195">
        <f t="shared" si="1"/>
        <v>149294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5200</v>
      </c>
      <c r="BK62" s="195">
        <f t="shared" si="1"/>
        <v>0</v>
      </c>
      <c r="BL62" s="195">
        <f t="shared" si="1"/>
        <v>0</v>
      </c>
      <c r="BM62" s="195">
        <f t="shared" si="1"/>
        <v>16234</v>
      </c>
      <c r="BN62" s="195">
        <f t="shared" si="1"/>
        <v>158458</v>
      </c>
      <c r="BO62" s="195">
        <f t="shared" ref="BO62:CC62" si="2">ROUND(BO47+BO48,0)</f>
        <v>2639</v>
      </c>
      <c r="BP62" s="195">
        <f t="shared" si="2"/>
        <v>33459</v>
      </c>
      <c r="BQ62" s="195">
        <f t="shared" si="2"/>
        <v>0</v>
      </c>
      <c r="BR62" s="195">
        <f t="shared" si="2"/>
        <v>0</v>
      </c>
      <c r="BS62" s="195">
        <f t="shared" si="2"/>
        <v>22567</v>
      </c>
      <c r="BT62" s="195">
        <f t="shared" si="2"/>
        <v>31081</v>
      </c>
      <c r="BU62" s="195">
        <f t="shared" si="2"/>
        <v>0</v>
      </c>
      <c r="BV62" s="195">
        <f t="shared" si="2"/>
        <v>0</v>
      </c>
      <c r="BW62" s="195">
        <f t="shared" si="2"/>
        <v>18585</v>
      </c>
      <c r="BX62" s="195">
        <f t="shared" si="2"/>
        <v>0</v>
      </c>
      <c r="BY62" s="195">
        <f t="shared" si="2"/>
        <v>158726</v>
      </c>
      <c r="BZ62" s="195">
        <f t="shared" si="2"/>
        <v>0</v>
      </c>
      <c r="CA62" s="195">
        <f t="shared" si="2"/>
        <v>35730</v>
      </c>
      <c r="CB62" s="195">
        <f t="shared" si="2"/>
        <v>0</v>
      </c>
      <c r="CC62" s="195">
        <f t="shared" si="2"/>
        <v>135809</v>
      </c>
      <c r="CD62" s="249" t="s">
        <v>221</v>
      </c>
      <c r="CE62" s="195">
        <f t="shared" si="0"/>
        <v>5995768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228837.15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94008.75</v>
      </c>
      <c r="V63" s="185">
        <v>30500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15700</v>
      </c>
      <c r="AD63" s="185">
        <v>0</v>
      </c>
      <c r="AE63" s="185">
        <v>0</v>
      </c>
      <c r="AF63" s="185">
        <v>0</v>
      </c>
      <c r="AG63" s="185">
        <v>765785.22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2463982.52</v>
      </c>
      <c r="BO63" s="185">
        <v>0</v>
      </c>
      <c r="BP63" s="185">
        <v>0</v>
      </c>
      <c r="BQ63" s="185">
        <v>0</v>
      </c>
      <c r="BR63" s="185">
        <v>0</v>
      </c>
      <c r="BS63" s="185">
        <v>1575</v>
      </c>
      <c r="BT63" s="185">
        <v>0</v>
      </c>
      <c r="BU63" s="185">
        <v>0</v>
      </c>
      <c r="BV63" s="185">
        <v>0</v>
      </c>
      <c r="BW63" s="185">
        <v>28900</v>
      </c>
      <c r="BX63" s="185">
        <v>0</v>
      </c>
      <c r="BY63" s="185">
        <v>112.5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3629401.14</v>
      </c>
      <c r="CF63" s="252"/>
    </row>
    <row r="64" spans="1:84" ht="12.65" customHeight="1" x14ac:dyDescent="0.35">
      <c r="A64" s="171" t="s">
        <v>237</v>
      </c>
      <c r="B64" s="175"/>
      <c r="C64" s="184">
        <v>702357.50000000012</v>
      </c>
      <c r="D64" s="184">
        <v>0</v>
      </c>
      <c r="E64" s="185">
        <v>1319484.71</v>
      </c>
      <c r="F64" s="185">
        <v>0</v>
      </c>
      <c r="G64" s="184">
        <v>1902.27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7087952.0800000001</v>
      </c>
      <c r="Q64" s="185">
        <v>24468.77</v>
      </c>
      <c r="R64" s="185">
        <v>159161.79</v>
      </c>
      <c r="S64" s="185">
        <v>2153807.2400000007</v>
      </c>
      <c r="T64" s="185">
        <v>164535.40999999997</v>
      </c>
      <c r="U64" s="185">
        <v>2859543.7200000007</v>
      </c>
      <c r="V64" s="185">
        <v>1468911.68</v>
      </c>
      <c r="W64" s="185">
        <v>41065.85</v>
      </c>
      <c r="X64" s="185">
        <v>265372.76999999996</v>
      </c>
      <c r="Y64" s="185">
        <v>404503.53</v>
      </c>
      <c r="Z64" s="185">
        <v>140000.28</v>
      </c>
      <c r="AA64" s="185">
        <v>227921.08999999997</v>
      </c>
      <c r="AB64" s="185">
        <v>20593151.619999997</v>
      </c>
      <c r="AC64" s="185">
        <v>678519.39</v>
      </c>
      <c r="AD64" s="185">
        <v>0</v>
      </c>
      <c r="AE64" s="185">
        <v>12633.310000000001</v>
      </c>
      <c r="AF64" s="185">
        <v>0</v>
      </c>
      <c r="AG64" s="185">
        <v>902032.18</v>
      </c>
      <c r="AH64" s="185">
        <v>0</v>
      </c>
      <c r="AI64" s="185">
        <v>0</v>
      </c>
      <c r="AJ64" s="185">
        <v>3345.2400000000002</v>
      </c>
      <c r="AK64" s="185">
        <v>3920.3999999999996</v>
      </c>
      <c r="AL64" s="185">
        <v>447.57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235.23000000000002</v>
      </c>
      <c r="AX64" s="185">
        <v>3868.6899999999996</v>
      </c>
      <c r="AY64" s="185">
        <v>-5493.9599999999946</v>
      </c>
      <c r="AZ64" s="185">
        <v>10052.630000000001</v>
      </c>
      <c r="BA64" s="185">
        <v>3193.2699999999995</v>
      </c>
      <c r="BB64" s="185">
        <v>1490.6000000000001</v>
      </c>
      <c r="BC64" s="185">
        <v>0</v>
      </c>
      <c r="BD64" s="185">
        <v>-91081.169999999984</v>
      </c>
      <c r="BE64" s="185">
        <v>503778.49</v>
      </c>
      <c r="BF64" s="185">
        <v>273909.58</v>
      </c>
      <c r="BG64" s="185">
        <v>0</v>
      </c>
      <c r="BH64" s="185">
        <v>4678.88</v>
      </c>
      <c r="BI64" s="185">
        <v>0</v>
      </c>
      <c r="BJ64" s="185">
        <v>409.62</v>
      </c>
      <c r="BK64" s="185">
        <v>0</v>
      </c>
      <c r="BL64" s="185">
        <v>0</v>
      </c>
      <c r="BM64" s="185">
        <v>334.35</v>
      </c>
      <c r="BN64" s="185">
        <v>-398054.44</v>
      </c>
      <c r="BO64" s="185">
        <v>0</v>
      </c>
      <c r="BP64" s="185">
        <v>7219.3099999999995</v>
      </c>
      <c r="BQ64" s="185">
        <v>0</v>
      </c>
      <c r="BR64" s="185">
        <v>0</v>
      </c>
      <c r="BS64" s="185">
        <v>40067.160000000003</v>
      </c>
      <c r="BT64" s="185">
        <v>1650.3999999999999</v>
      </c>
      <c r="BU64" s="185">
        <v>0</v>
      </c>
      <c r="BV64" s="185">
        <v>4507.32</v>
      </c>
      <c r="BW64" s="185">
        <v>42147.859999999993</v>
      </c>
      <c r="BX64" s="185">
        <v>0</v>
      </c>
      <c r="BY64" s="185">
        <v>29284.83</v>
      </c>
      <c r="BZ64" s="185">
        <v>0</v>
      </c>
      <c r="CA64" s="185">
        <v>401.93</v>
      </c>
      <c r="CB64" s="185">
        <v>0</v>
      </c>
      <c r="CC64" s="185">
        <v>42817.429999999993</v>
      </c>
      <c r="CD64" s="249" t="s">
        <v>221</v>
      </c>
      <c r="CE64" s="195">
        <f t="shared" si="0"/>
        <v>39690456.409999996</v>
      </c>
      <c r="CF64" s="252"/>
    </row>
    <row r="65" spans="1:84" ht="12.65" customHeight="1" x14ac:dyDescent="0.35">
      <c r="A65" s="171" t="s">
        <v>238</v>
      </c>
      <c r="B65" s="175"/>
      <c r="C65" s="184">
        <v>339.49</v>
      </c>
      <c r="D65" s="184">
        <v>0</v>
      </c>
      <c r="E65" s="184">
        <v>1523.41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2780.6099999999997</v>
      </c>
      <c r="R65" s="185">
        <v>0</v>
      </c>
      <c r="S65" s="185">
        <v>0</v>
      </c>
      <c r="T65" s="185">
        <v>0</v>
      </c>
      <c r="U65" s="185">
        <v>600</v>
      </c>
      <c r="V65" s="185">
        <v>1735.8299999999997</v>
      </c>
      <c r="W65" s="185">
        <v>634.55999999999995</v>
      </c>
      <c r="X65" s="185">
        <v>0</v>
      </c>
      <c r="Y65" s="185">
        <v>152.14000000000001</v>
      </c>
      <c r="Z65" s="185">
        <v>1115.51</v>
      </c>
      <c r="AA65" s="185">
        <v>0</v>
      </c>
      <c r="AB65" s="185">
        <v>525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75</v>
      </c>
      <c r="AK65" s="185">
        <v>457.09</v>
      </c>
      <c r="AL65" s="185">
        <v>253.98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425</v>
      </c>
      <c r="AX65" s="185">
        <v>0</v>
      </c>
      <c r="AY65" s="185">
        <v>450</v>
      </c>
      <c r="AZ65" s="185">
        <v>0</v>
      </c>
      <c r="BA65" s="185">
        <v>0</v>
      </c>
      <c r="BB65" s="185">
        <v>1800</v>
      </c>
      <c r="BC65" s="185">
        <v>0</v>
      </c>
      <c r="BD65" s="185">
        <v>0</v>
      </c>
      <c r="BE65" s="185">
        <v>1454336.79</v>
      </c>
      <c r="BF65" s="185">
        <v>23749.289999999997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600</v>
      </c>
      <c r="BN65" s="185">
        <v>140115.71</v>
      </c>
      <c r="BO65" s="185">
        <v>0</v>
      </c>
      <c r="BP65" s="185">
        <v>721574.63</v>
      </c>
      <c r="BQ65" s="185">
        <v>0</v>
      </c>
      <c r="BR65" s="185">
        <v>0</v>
      </c>
      <c r="BS65" s="185">
        <v>125</v>
      </c>
      <c r="BT65" s="185">
        <v>609.23</v>
      </c>
      <c r="BU65" s="185">
        <v>0</v>
      </c>
      <c r="BV65" s="185">
        <v>1323.55</v>
      </c>
      <c r="BW65" s="185">
        <v>745.60000000000014</v>
      </c>
      <c r="BX65" s="185">
        <v>0</v>
      </c>
      <c r="BY65" s="185">
        <v>1978.2600000000002</v>
      </c>
      <c r="BZ65" s="185">
        <v>0</v>
      </c>
      <c r="CA65" s="185">
        <v>0</v>
      </c>
      <c r="CB65" s="185">
        <v>0</v>
      </c>
      <c r="CC65" s="185">
        <v>5309.39</v>
      </c>
      <c r="CD65" s="249" t="s">
        <v>221</v>
      </c>
      <c r="CE65" s="195">
        <f t="shared" si="0"/>
        <v>2363335.0699999998</v>
      </c>
      <c r="CF65" s="252"/>
    </row>
    <row r="66" spans="1:84" ht="12.65" customHeight="1" x14ac:dyDescent="0.35">
      <c r="A66" s="171" t="s">
        <v>239</v>
      </c>
      <c r="B66" s="175"/>
      <c r="C66" s="184">
        <v>2232.7299999999996</v>
      </c>
      <c r="D66" s="184">
        <v>0</v>
      </c>
      <c r="E66" s="184">
        <v>101461.93999999999</v>
      </c>
      <c r="F66" s="184">
        <v>0</v>
      </c>
      <c r="G66" s="184">
        <v>306.16000000000003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180034.6</v>
      </c>
      <c r="Q66" s="185">
        <v>6700.43</v>
      </c>
      <c r="R66" s="185">
        <v>103063.25</v>
      </c>
      <c r="S66" s="184">
        <v>331010.3</v>
      </c>
      <c r="T66" s="184">
        <v>0</v>
      </c>
      <c r="U66" s="185">
        <v>1907319.7399999998</v>
      </c>
      <c r="V66" s="185">
        <v>84350.339999999982</v>
      </c>
      <c r="W66" s="185">
        <v>239899.27</v>
      </c>
      <c r="X66" s="185">
        <v>890668.63</v>
      </c>
      <c r="Y66" s="185">
        <v>379747.89999999997</v>
      </c>
      <c r="Z66" s="185">
        <v>777698.06</v>
      </c>
      <c r="AA66" s="185">
        <v>37591.26</v>
      </c>
      <c r="AB66" s="185">
        <v>28310.29</v>
      </c>
      <c r="AC66" s="185">
        <v>79601.56</v>
      </c>
      <c r="AD66" s="185">
        <v>0</v>
      </c>
      <c r="AE66" s="185">
        <v>1190.42</v>
      </c>
      <c r="AF66" s="185">
        <v>0</v>
      </c>
      <c r="AG66" s="185">
        <v>104874.06999999999</v>
      </c>
      <c r="AH66" s="185">
        <v>0</v>
      </c>
      <c r="AI66" s="185">
        <v>0</v>
      </c>
      <c r="AJ66" s="185">
        <v>238.63</v>
      </c>
      <c r="AK66" s="185">
        <v>35.78</v>
      </c>
      <c r="AL66" s="185">
        <v>104.15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297.01</v>
      </c>
      <c r="AX66" s="185">
        <v>0</v>
      </c>
      <c r="AY66" s="185">
        <v>1225653.5299999998</v>
      </c>
      <c r="AZ66" s="185">
        <v>27245.86</v>
      </c>
      <c r="BA66" s="185">
        <v>359658.88999999996</v>
      </c>
      <c r="BB66" s="185">
        <v>40354.720000000001</v>
      </c>
      <c r="BC66" s="185">
        <v>0</v>
      </c>
      <c r="BD66" s="185">
        <v>35478.1</v>
      </c>
      <c r="BE66" s="185">
        <v>2589985.85</v>
      </c>
      <c r="BF66" s="185">
        <v>137156.78999999998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5460904.75</v>
      </c>
      <c r="BO66" s="185">
        <v>0</v>
      </c>
      <c r="BP66" s="185">
        <v>3617.2200000000034</v>
      </c>
      <c r="BQ66" s="185">
        <v>0</v>
      </c>
      <c r="BR66" s="185">
        <v>0</v>
      </c>
      <c r="BS66" s="185">
        <v>33760.04</v>
      </c>
      <c r="BT66" s="185">
        <v>142.87</v>
      </c>
      <c r="BU66" s="185">
        <v>0</v>
      </c>
      <c r="BV66" s="185">
        <v>332.31</v>
      </c>
      <c r="BW66" s="185">
        <v>4154.82</v>
      </c>
      <c r="BX66" s="185">
        <v>0</v>
      </c>
      <c r="BY66" s="185">
        <v>298900.06</v>
      </c>
      <c r="BZ66" s="185">
        <v>0</v>
      </c>
      <c r="CA66" s="185">
        <v>1618.76</v>
      </c>
      <c r="CB66" s="185">
        <v>46.569999999999993</v>
      </c>
      <c r="CC66" s="185">
        <v>220582.06999999998</v>
      </c>
      <c r="CD66" s="249" t="s">
        <v>221</v>
      </c>
      <c r="CE66" s="195">
        <f t="shared" si="0"/>
        <v>15696329.729999999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264518</v>
      </c>
      <c r="D67" s="195">
        <f>ROUND(D51+D52,0)</f>
        <v>0</v>
      </c>
      <c r="E67" s="195">
        <f t="shared" ref="E67:BP67" si="3">ROUND(E51+E52,0)</f>
        <v>783474</v>
      </c>
      <c r="F67" s="195">
        <f t="shared" si="3"/>
        <v>0</v>
      </c>
      <c r="G67" s="195">
        <f t="shared" si="3"/>
        <v>193434</v>
      </c>
      <c r="H67" s="195">
        <f t="shared" si="3"/>
        <v>0</v>
      </c>
      <c r="I67" s="195">
        <f t="shared" si="3"/>
        <v>0</v>
      </c>
      <c r="J67" s="195">
        <f>ROUND(J51+J52,0)</f>
        <v>13316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382006</v>
      </c>
      <c r="Q67" s="195">
        <f t="shared" si="3"/>
        <v>43367</v>
      </c>
      <c r="R67" s="195">
        <f t="shared" si="3"/>
        <v>0</v>
      </c>
      <c r="S67" s="195">
        <f t="shared" si="3"/>
        <v>183318</v>
      </c>
      <c r="T67" s="195">
        <f t="shared" si="3"/>
        <v>17823</v>
      </c>
      <c r="U67" s="195">
        <f t="shared" si="3"/>
        <v>131099</v>
      </c>
      <c r="V67" s="195">
        <f t="shared" si="3"/>
        <v>15882</v>
      </c>
      <c r="W67" s="195">
        <f t="shared" si="3"/>
        <v>56462</v>
      </c>
      <c r="X67" s="195">
        <f t="shared" si="3"/>
        <v>45827</v>
      </c>
      <c r="Y67" s="195">
        <f t="shared" si="3"/>
        <v>215659</v>
      </c>
      <c r="Z67" s="195">
        <f t="shared" si="3"/>
        <v>286019</v>
      </c>
      <c r="AA67" s="195">
        <f t="shared" si="3"/>
        <v>34755</v>
      </c>
      <c r="AB67" s="195">
        <f t="shared" si="3"/>
        <v>69675</v>
      </c>
      <c r="AC67" s="195">
        <f t="shared" si="3"/>
        <v>115774</v>
      </c>
      <c r="AD67" s="195">
        <f t="shared" si="3"/>
        <v>0</v>
      </c>
      <c r="AE67" s="195">
        <f t="shared" si="3"/>
        <v>94899</v>
      </c>
      <c r="AF67" s="195">
        <f t="shared" si="3"/>
        <v>0</v>
      </c>
      <c r="AG67" s="195">
        <f t="shared" si="3"/>
        <v>239407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52005</v>
      </c>
      <c r="AL67" s="195">
        <f t="shared" si="3"/>
        <v>11311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6731</v>
      </c>
      <c r="AW67" s="195">
        <f t="shared" si="3"/>
        <v>5955</v>
      </c>
      <c r="AX67" s="195">
        <f t="shared" si="3"/>
        <v>0</v>
      </c>
      <c r="AY67" s="195">
        <f t="shared" si="3"/>
        <v>237374</v>
      </c>
      <c r="AZ67" s="195">
        <f>ROUND(AZ51+AZ52,0)</f>
        <v>6405</v>
      </c>
      <c r="BA67" s="195">
        <f>ROUND(BA51+BA52,0)</f>
        <v>18837</v>
      </c>
      <c r="BB67" s="195">
        <f t="shared" si="3"/>
        <v>13505</v>
      </c>
      <c r="BC67" s="195">
        <f t="shared" si="3"/>
        <v>0</v>
      </c>
      <c r="BD67" s="195">
        <f t="shared" si="3"/>
        <v>120658</v>
      </c>
      <c r="BE67" s="195">
        <f t="shared" si="3"/>
        <v>1099893</v>
      </c>
      <c r="BF67" s="195">
        <f t="shared" si="3"/>
        <v>102954</v>
      </c>
      <c r="BG67" s="195">
        <f t="shared" si="3"/>
        <v>13802</v>
      </c>
      <c r="BH67" s="195">
        <f t="shared" si="3"/>
        <v>83132</v>
      </c>
      <c r="BI67" s="195">
        <f t="shared" si="3"/>
        <v>0</v>
      </c>
      <c r="BJ67" s="195">
        <f t="shared" si="3"/>
        <v>14040</v>
      </c>
      <c r="BK67" s="195">
        <f t="shared" si="3"/>
        <v>61953</v>
      </c>
      <c r="BL67" s="195">
        <f t="shared" si="3"/>
        <v>0</v>
      </c>
      <c r="BM67" s="195">
        <f t="shared" si="3"/>
        <v>0</v>
      </c>
      <c r="BN67" s="195">
        <f t="shared" si="3"/>
        <v>246499</v>
      </c>
      <c r="BO67" s="195">
        <f t="shared" si="3"/>
        <v>0</v>
      </c>
      <c r="BP67" s="195">
        <f t="shared" si="3"/>
        <v>8950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8952</v>
      </c>
      <c r="BT67" s="195">
        <f t="shared" si="4"/>
        <v>20375</v>
      </c>
      <c r="BU67" s="195">
        <f t="shared" si="4"/>
        <v>0</v>
      </c>
      <c r="BV67" s="195">
        <f t="shared" si="4"/>
        <v>135995</v>
      </c>
      <c r="BW67" s="195">
        <f t="shared" si="4"/>
        <v>9014</v>
      </c>
      <c r="BX67" s="195">
        <f t="shared" si="4"/>
        <v>0</v>
      </c>
      <c r="BY67" s="195">
        <f t="shared" si="4"/>
        <v>30771</v>
      </c>
      <c r="BZ67" s="195">
        <f t="shared" si="4"/>
        <v>0</v>
      </c>
      <c r="CA67" s="195">
        <f t="shared" si="4"/>
        <v>0</v>
      </c>
      <c r="CB67" s="195">
        <f t="shared" si="4"/>
        <v>4754</v>
      </c>
      <c r="CC67" s="195">
        <f t="shared" si="4"/>
        <v>311418</v>
      </c>
      <c r="CD67" s="249" t="s">
        <v>221</v>
      </c>
      <c r="CE67" s="195">
        <f t="shared" si="0"/>
        <v>5811997</v>
      </c>
      <c r="CF67" s="252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17621.73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61802.150000000009</v>
      </c>
      <c r="Q68" s="185">
        <v>0</v>
      </c>
      <c r="R68" s="185">
        <v>0</v>
      </c>
      <c r="S68" s="185">
        <v>0</v>
      </c>
      <c r="T68" s="185">
        <v>0</v>
      </c>
      <c r="U68" s="185">
        <v>-59777.03</v>
      </c>
      <c r="V68" s="185">
        <v>3340.5</v>
      </c>
      <c r="W68" s="185">
        <v>0</v>
      </c>
      <c r="X68" s="185">
        <v>17200</v>
      </c>
      <c r="Y68" s="185">
        <v>14145</v>
      </c>
      <c r="Z68" s="185">
        <v>0</v>
      </c>
      <c r="AA68" s="185">
        <v>68750</v>
      </c>
      <c r="AB68" s="185">
        <v>307674.39999999997</v>
      </c>
      <c r="AC68" s="185">
        <v>2666.71</v>
      </c>
      <c r="AD68" s="185">
        <v>0</v>
      </c>
      <c r="AE68" s="185">
        <v>2036.68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198748.67999999996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645141.98</v>
      </c>
      <c r="BO68" s="185">
        <v>0</v>
      </c>
      <c r="BP68" s="185">
        <v>0</v>
      </c>
      <c r="BQ68" s="185">
        <v>0</v>
      </c>
      <c r="BR68" s="185">
        <v>0</v>
      </c>
      <c r="BS68" s="185">
        <v>46515.719999999994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51558.600000000013</v>
      </c>
      <c r="CD68" s="249" t="s">
        <v>221</v>
      </c>
      <c r="CE68" s="195">
        <f t="shared" si="0"/>
        <v>1377425.1199999999</v>
      </c>
      <c r="CF68" s="252"/>
    </row>
    <row r="69" spans="1:84" ht="12.65" customHeight="1" x14ac:dyDescent="0.35">
      <c r="A69" s="171" t="s">
        <v>241</v>
      </c>
      <c r="B69" s="175"/>
      <c r="C69" s="184">
        <v>5606.16</v>
      </c>
      <c r="D69" s="184">
        <v>0</v>
      </c>
      <c r="E69" s="185">
        <v>85860.160000000003</v>
      </c>
      <c r="F69" s="185">
        <v>0</v>
      </c>
      <c r="G69" s="184">
        <v>6929.6600000000008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12538.24</v>
      </c>
      <c r="Q69" s="185">
        <v>2227.2199999999998</v>
      </c>
      <c r="R69" s="224">
        <v>74994.25</v>
      </c>
      <c r="S69" s="185">
        <v>2421.9700000000003</v>
      </c>
      <c r="T69" s="184">
        <v>1509.6799999999998</v>
      </c>
      <c r="U69" s="185">
        <v>-150321.39000000001</v>
      </c>
      <c r="V69" s="185">
        <v>47093.14</v>
      </c>
      <c r="W69" s="184">
        <v>4140.92</v>
      </c>
      <c r="X69" s="185">
        <v>840.14</v>
      </c>
      <c r="Y69" s="185">
        <v>61442.189999999995</v>
      </c>
      <c r="Z69" s="185">
        <v>17374.91</v>
      </c>
      <c r="AA69" s="185">
        <v>1052</v>
      </c>
      <c r="AB69" s="185">
        <v>24017.010000000002</v>
      </c>
      <c r="AC69" s="185">
        <v>21640.690000000002</v>
      </c>
      <c r="AD69" s="185">
        <v>0</v>
      </c>
      <c r="AE69" s="185">
        <v>3172.42</v>
      </c>
      <c r="AF69" s="185">
        <v>0</v>
      </c>
      <c r="AG69" s="185">
        <v>60615.29</v>
      </c>
      <c r="AH69" s="185">
        <v>0</v>
      </c>
      <c r="AI69" s="185">
        <v>0</v>
      </c>
      <c r="AJ69" s="185">
        <v>1795.3400000000001</v>
      </c>
      <c r="AK69" s="185">
        <v>6993.5099999999993</v>
      </c>
      <c r="AL69" s="185">
        <v>200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927.72</v>
      </c>
      <c r="AX69" s="185">
        <v>41.98</v>
      </c>
      <c r="AY69" s="185">
        <v>15905.64</v>
      </c>
      <c r="AZ69" s="185">
        <v>0</v>
      </c>
      <c r="BA69" s="185">
        <v>0</v>
      </c>
      <c r="BB69" s="185">
        <v>27258.31</v>
      </c>
      <c r="BC69" s="185">
        <v>0</v>
      </c>
      <c r="BD69" s="185">
        <v>134142.96</v>
      </c>
      <c r="BE69" s="185">
        <v>168562.8</v>
      </c>
      <c r="BF69" s="185">
        <v>1100.9099999999999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6958.87</v>
      </c>
      <c r="BN69" s="185">
        <v>244169.37000000002</v>
      </c>
      <c r="BO69" s="185">
        <v>0</v>
      </c>
      <c r="BP69" s="185">
        <v>13742.34</v>
      </c>
      <c r="BQ69" s="185">
        <v>0</v>
      </c>
      <c r="BR69" s="185">
        <v>0</v>
      </c>
      <c r="BS69" s="185">
        <v>25702.269999999997</v>
      </c>
      <c r="BT69" s="185">
        <v>674.83999999999992</v>
      </c>
      <c r="BU69" s="185">
        <v>0</v>
      </c>
      <c r="BV69" s="185">
        <v>5572.39</v>
      </c>
      <c r="BW69" s="185">
        <v>16053.77</v>
      </c>
      <c r="BX69" s="185">
        <v>0</v>
      </c>
      <c r="BY69" s="185">
        <v>169343.66999999998</v>
      </c>
      <c r="BZ69" s="185">
        <v>0</v>
      </c>
      <c r="CA69" s="185">
        <v>4470.05</v>
      </c>
      <c r="CB69" s="185">
        <v>1167.01</v>
      </c>
      <c r="CC69" s="185">
        <v>67377988.037690252</v>
      </c>
      <c r="CD69" s="188">
        <v>5729066.8300000001</v>
      </c>
      <c r="CE69" s="195">
        <f t="shared" si="0"/>
        <v>74234993.277690247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33</v>
      </c>
      <c r="F70" s="185">
        <v>0</v>
      </c>
      <c r="G70" s="184">
        <v>11233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15.320000000000002</v>
      </c>
      <c r="S70" s="184">
        <v>0</v>
      </c>
      <c r="T70" s="184">
        <v>0</v>
      </c>
      <c r="U70" s="185">
        <v>3863.3199999999997</v>
      </c>
      <c r="V70" s="184">
        <v>0</v>
      </c>
      <c r="W70" s="184">
        <v>0</v>
      </c>
      <c r="X70" s="185">
        <v>0</v>
      </c>
      <c r="Y70" s="185">
        <v>7504.0599999999995</v>
      </c>
      <c r="Z70" s="185">
        <v>2794.4700000000003</v>
      </c>
      <c r="AA70" s="185">
        <v>0</v>
      </c>
      <c r="AB70" s="185">
        <v>1779907.1400000001</v>
      </c>
      <c r="AC70" s="185">
        <v>0</v>
      </c>
      <c r="AD70" s="185">
        <v>0</v>
      </c>
      <c r="AE70" s="185">
        <v>0</v>
      </c>
      <c r="AF70" s="185">
        <v>0</v>
      </c>
      <c r="AG70" s="185">
        <v>32097</v>
      </c>
      <c r="AH70" s="185">
        <v>0</v>
      </c>
      <c r="AI70" s="185">
        <v>0</v>
      </c>
      <c r="AJ70" s="185">
        <v>900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17014.55</v>
      </c>
      <c r="AX70" s="185">
        <v>0</v>
      </c>
      <c r="AY70" s="185">
        <v>497716.66000000003</v>
      </c>
      <c r="AZ70" s="185">
        <v>52915.920000000013</v>
      </c>
      <c r="BA70" s="185">
        <v>0</v>
      </c>
      <c r="BB70" s="185">
        <v>10712.2</v>
      </c>
      <c r="BC70" s="185">
        <v>0</v>
      </c>
      <c r="BD70" s="185">
        <v>0</v>
      </c>
      <c r="BE70" s="185">
        <v>590350.82999999984</v>
      </c>
      <c r="BF70" s="185">
        <v>270884.44000000006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402766.48</v>
      </c>
      <c r="BO70" s="185">
        <v>0</v>
      </c>
      <c r="BP70" s="185">
        <v>1250921.23</v>
      </c>
      <c r="BQ70" s="185">
        <v>0</v>
      </c>
      <c r="BR70" s="185">
        <v>0</v>
      </c>
      <c r="BS70" s="185">
        <v>20065.59</v>
      </c>
      <c r="BT70" s="185">
        <v>0</v>
      </c>
      <c r="BU70" s="185">
        <v>0</v>
      </c>
      <c r="BV70" s="185">
        <v>0</v>
      </c>
      <c r="BW70" s="185">
        <v>58210.080000000002</v>
      </c>
      <c r="BX70" s="185">
        <v>0</v>
      </c>
      <c r="BY70" s="185">
        <v>4162.3200000000006</v>
      </c>
      <c r="BZ70" s="185">
        <v>0</v>
      </c>
      <c r="CA70" s="185">
        <v>0</v>
      </c>
      <c r="CB70" s="185">
        <v>265</v>
      </c>
      <c r="CC70" s="185">
        <v>3387111.9099999997</v>
      </c>
      <c r="CD70" s="188"/>
      <c r="CE70" s="195">
        <f t="shared" si="0"/>
        <v>8401444.5199999996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5248819.120000001</v>
      </c>
      <c r="D71" s="195">
        <f t="shared" ref="D71:AI71" si="5">SUM(D61:D69)-D70</f>
        <v>0</v>
      </c>
      <c r="E71" s="195">
        <f t="shared" si="5"/>
        <v>15030843.439999999</v>
      </c>
      <c r="F71" s="195">
        <f t="shared" si="5"/>
        <v>0</v>
      </c>
      <c r="G71" s="195">
        <f t="shared" si="5"/>
        <v>546106.61</v>
      </c>
      <c r="H71" s="195">
        <f t="shared" si="5"/>
        <v>0</v>
      </c>
      <c r="I71" s="195">
        <f t="shared" si="5"/>
        <v>0</v>
      </c>
      <c r="J71" s="195">
        <f t="shared" si="5"/>
        <v>110843.03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11127512.210000001</v>
      </c>
      <c r="Q71" s="195">
        <f t="shared" si="5"/>
        <v>3244505.2600000002</v>
      </c>
      <c r="R71" s="195">
        <f t="shared" si="5"/>
        <v>6254132.0399999982</v>
      </c>
      <c r="S71" s="195">
        <f t="shared" si="5"/>
        <v>3349934.3000000007</v>
      </c>
      <c r="T71" s="195">
        <f t="shared" si="5"/>
        <v>642444.25000000012</v>
      </c>
      <c r="U71" s="195">
        <f t="shared" si="5"/>
        <v>7588899.7400000002</v>
      </c>
      <c r="V71" s="195">
        <f t="shared" si="5"/>
        <v>3178096.29</v>
      </c>
      <c r="W71" s="195">
        <f t="shared" si="5"/>
        <v>736170.74</v>
      </c>
      <c r="X71" s="195">
        <f t="shared" si="5"/>
        <v>2061072.53</v>
      </c>
      <c r="Y71" s="195">
        <f t="shared" si="5"/>
        <v>4628037.87</v>
      </c>
      <c r="Z71" s="195">
        <f t="shared" si="5"/>
        <v>3277972.2099999995</v>
      </c>
      <c r="AA71" s="195">
        <f t="shared" si="5"/>
        <v>625795.53999999992</v>
      </c>
      <c r="AB71" s="195">
        <f t="shared" si="5"/>
        <v>22345389.329999994</v>
      </c>
      <c r="AC71" s="195">
        <f t="shared" si="5"/>
        <v>3880146.8800000008</v>
      </c>
      <c r="AD71" s="195">
        <f t="shared" si="5"/>
        <v>0</v>
      </c>
      <c r="AE71" s="195">
        <f t="shared" si="5"/>
        <v>1145697.28</v>
      </c>
      <c r="AF71" s="195">
        <f t="shared" si="5"/>
        <v>0</v>
      </c>
      <c r="AG71" s="195">
        <f t="shared" si="5"/>
        <v>10816830.639999999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446953.29</v>
      </c>
      <c r="AK71" s="195">
        <f t="shared" si="6"/>
        <v>855935.33000000007</v>
      </c>
      <c r="AL71" s="195">
        <f t="shared" si="6"/>
        <v>244505.62000000002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6971.48</v>
      </c>
      <c r="AW71" s="195">
        <f t="shared" si="6"/>
        <v>97980.489999999976</v>
      </c>
      <c r="AX71" s="195">
        <f t="shared" si="6"/>
        <v>202659.34999999998</v>
      </c>
      <c r="AY71" s="195">
        <f t="shared" si="6"/>
        <v>2422131.6999999997</v>
      </c>
      <c r="AZ71" s="195">
        <f t="shared" si="6"/>
        <v>-8144.0000000000146</v>
      </c>
      <c r="BA71" s="195">
        <f t="shared" si="6"/>
        <v>484177.77999999997</v>
      </c>
      <c r="BB71" s="195">
        <f t="shared" si="6"/>
        <v>1438158.3200000003</v>
      </c>
      <c r="BC71" s="195">
        <f t="shared" si="6"/>
        <v>0</v>
      </c>
      <c r="BD71" s="195">
        <f t="shared" si="6"/>
        <v>199197.89</v>
      </c>
      <c r="BE71" s="195">
        <f t="shared" si="6"/>
        <v>7428721.580000001</v>
      </c>
      <c r="BF71" s="195">
        <f t="shared" si="6"/>
        <v>2120022.2799999998</v>
      </c>
      <c r="BG71" s="195">
        <f t="shared" si="6"/>
        <v>13802</v>
      </c>
      <c r="BH71" s="195">
        <f t="shared" si="6"/>
        <v>87810.880000000005</v>
      </c>
      <c r="BI71" s="195">
        <f t="shared" si="6"/>
        <v>0</v>
      </c>
      <c r="BJ71" s="195">
        <f t="shared" si="6"/>
        <v>78961.279999999999</v>
      </c>
      <c r="BK71" s="195">
        <f t="shared" si="6"/>
        <v>61953</v>
      </c>
      <c r="BL71" s="195">
        <f t="shared" si="6"/>
        <v>0</v>
      </c>
      <c r="BM71" s="195">
        <f t="shared" si="6"/>
        <v>209281.58</v>
      </c>
      <c r="BN71" s="195">
        <f t="shared" si="6"/>
        <v>10365714.669999998</v>
      </c>
      <c r="BO71" s="195">
        <f t="shared" si="6"/>
        <v>32732.660000000007</v>
      </c>
      <c r="BP71" s="195">
        <f t="shared" ref="BP71:CC71" si="7">SUM(BP61:BP69)-BP70</f>
        <v>-80745.669999999925</v>
      </c>
      <c r="BQ71" s="195">
        <f t="shared" si="7"/>
        <v>0</v>
      </c>
      <c r="BR71" s="195">
        <f t="shared" si="7"/>
        <v>0</v>
      </c>
      <c r="BS71" s="195">
        <f t="shared" si="7"/>
        <v>416581.86999999988</v>
      </c>
      <c r="BT71" s="195">
        <f t="shared" si="7"/>
        <v>409026.23000000004</v>
      </c>
      <c r="BU71" s="195">
        <f t="shared" si="7"/>
        <v>0</v>
      </c>
      <c r="BV71" s="195">
        <f t="shared" si="7"/>
        <v>147730.57</v>
      </c>
      <c r="BW71" s="195">
        <f t="shared" si="7"/>
        <v>273352.94</v>
      </c>
      <c r="BX71" s="195">
        <f t="shared" si="7"/>
        <v>0</v>
      </c>
      <c r="BY71" s="195">
        <f t="shared" si="7"/>
        <v>2495266.62</v>
      </c>
      <c r="BZ71" s="195">
        <f t="shared" si="7"/>
        <v>0</v>
      </c>
      <c r="CA71" s="195">
        <f t="shared" si="7"/>
        <v>449732.01</v>
      </c>
      <c r="CB71" s="195">
        <f t="shared" si="7"/>
        <v>5702.58</v>
      </c>
      <c r="CC71" s="195">
        <f t="shared" si="7"/>
        <v>66307314.087690249</v>
      </c>
      <c r="CD71" s="245">
        <f>CD69-CD70</f>
        <v>5729066.8300000001</v>
      </c>
      <c r="CE71" s="195">
        <f>SUM(CE61:CE69)-CE70</f>
        <v>208781804.55769023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22008650.039999999</v>
      </c>
      <c r="D73" s="184">
        <v>0</v>
      </c>
      <c r="E73" s="185">
        <v>60946397.259999968</v>
      </c>
      <c r="F73" s="185">
        <v>0</v>
      </c>
      <c r="G73" s="184">
        <v>3649863.0500000003</v>
      </c>
      <c r="H73" s="184">
        <v>0</v>
      </c>
      <c r="I73" s="185">
        <v>0</v>
      </c>
      <c r="J73" s="185">
        <v>2117674.2800000003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31408970.309999995</v>
      </c>
      <c r="Q73" s="185">
        <v>903279.4</v>
      </c>
      <c r="R73" s="185">
        <v>2166051.6800000002</v>
      </c>
      <c r="S73" s="185">
        <v>0</v>
      </c>
      <c r="T73" s="185">
        <v>1491201.06</v>
      </c>
      <c r="U73" s="185">
        <v>21816067.990000002</v>
      </c>
      <c r="V73" s="185">
        <v>15568316.969999997</v>
      </c>
      <c r="W73" s="185">
        <v>1668878.6900000002</v>
      </c>
      <c r="X73" s="185">
        <v>12385926.090000002</v>
      </c>
      <c r="Y73" s="185">
        <v>4575684.1499999994</v>
      </c>
      <c r="Z73" s="185">
        <v>283860</v>
      </c>
      <c r="AA73" s="185">
        <v>448045.58000000007</v>
      </c>
      <c r="AB73" s="185">
        <v>19358870.57</v>
      </c>
      <c r="AC73" s="185">
        <v>15365493.640000001</v>
      </c>
      <c r="AD73" s="185">
        <v>0</v>
      </c>
      <c r="AE73" s="185">
        <v>2437347.21</v>
      </c>
      <c r="AF73" s="185">
        <v>0</v>
      </c>
      <c r="AG73" s="185">
        <v>12180869.960000001</v>
      </c>
      <c r="AH73" s="185">
        <v>0</v>
      </c>
      <c r="AI73" s="185">
        <v>0</v>
      </c>
      <c r="AJ73" s="185">
        <v>0</v>
      </c>
      <c r="AK73" s="185">
        <v>1934755.47</v>
      </c>
      <c r="AL73" s="185">
        <v>716557.02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233432760.42000002</v>
      </c>
      <c r="CF73" s="252"/>
    </row>
    <row r="74" spans="1:84" ht="12.65" customHeight="1" x14ac:dyDescent="0.35">
      <c r="A74" s="171" t="s">
        <v>246</v>
      </c>
      <c r="B74" s="175"/>
      <c r="C74" s="184">
        <v>96753.02</v>
      </c>
      <c r="D74" s="184">
        <v>0</v>
      </c>
      <c r="E74" s="185">
        <v>3612554.830000001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97519300.350000054</v>
      </c>
      <c r="Q74" s="185">
        <v>3084745.5999999996</v>
      </c>
      <c r="R74" s="185">
        <v>17836943.48</v>
      </c>
      <c r="S74" s="185">
        <v>0</v>
      </c>
      <c r="T74" s="185">
        <v>2157629.23</v>
      </c>
      <c r="U74" s="185">
        <v>34983876.289999999</v>
      </c>
      <c r="V74" s="185">
        <v>16841596.609999999</v>
      </c>
      <c r="W74" s="185">
        <v>15118352.200000001</v>
      </c>
      <c r="X74" s="185">
        <v>39159231.519999996</v>
      </c>
      <c r="Y74" s="185">
        <v>27797476.519999996</v>
      </c>
      <c r="Z74" s="185">
        <v>17771866</v>
      </c>
      <c r="AA74" s="185">
        <v>4870798.6100000013</v>
      </c>
      <c r="AB74" s="185">
        <v>97407932.810000002</v>
      </c>
      <c r="AC74" s="185">
        <v>10560856.359999999</v>
      </c>
      <c r="AD74" s="185">
        <v>0</v>
      </c>
      <c r="AE74" s="185">
        <v>337424.79000000004</v>
      </c>
      <c r="AF74" s="185">
        <v>0</v>
      </c>
      <c r="AG74" s="185">
        <v>48997870.759999998</v>
      </c>
      <c r="AH74" s="185">
        <v>0</v>
      </c>
      <c r="AI74" s="185">
        <v>0</v>
      </c>
      <c r="AJ74" s="185">
        <v>290980</v>
      </c>
      <c r="AK74" s="185">
        <v>141388.53</v>
      </c>
      <c r="AL74" s="185">
        <v>77300.98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438664878.49000001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22105403.059999999</v>
      </c>
      <c r="D75" s="195">
        <f t="shared" si="9"/>
        <v>0</v>
      </c>
      <c r="E75" s="195">
        <f t="shared" si="9"/>
        <v>64558952.089999966</v>
      </c>
      <c r="F75" s="195">
        <f t="shared" si="9"/>
        <v>0</v>
      </c>
      <c r="G75" s="195">
        <f t="shared" si="9"/>
        <v>3649863.0500000003</v>
      </c>
      <c r="H75" s="195">
        <f t="shared" si="9"/>
        <v>0</v>
      </c>
      <c r="I75" s="195">
        <f t="shared" si="9"/>
        <v>0</v>
      </c>
      <c r="J75" s="195">
        <f t="shared" si="9"/>
        <v>2117674.2800000003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128928270.66000006</v>
      </c>
      <c r="Q75" s="195">
        <f t="shared" si="9"/>
        <v>3988024.9999999995</v>
      </c>
      <c r="R75" s="195">
        <f t="shared" si="9"/>
        <v>20002995.16</v>
      </c>
      <c r="S75" s="195">
        <f t="shared" si="9"/>
        <v>0</v>
      </c>
      <c r="T75" s="195">
        <f t="shared" si="9"/>
        <v>3648830.29</v>
      </c>
      <c r="U75" s="195">
        <f t="shared" si="9"/>
        <v>56799944.280000001</v>
      </c>
      <c r="V75" s="195">
        <f t="shared" si="9"/>
        <v>32409913.579999998</v>
      </c>
      <c r="W75" s="195">
        <f t="shared" si="9"/>
        <v>16787230.890000001</v>
      </c>
      <c r="X75" s="195">
        <f t="shared" si="9"/>
        <v>51545157.609999999</v>
      </c>
      <c r="Y75" s="195">
        <f t="shared" si="9"/>
        <v>32373160.669999994</v>
      </c>
      <c r="Z75" s="195">
        <f t="shared" si="9"/>
        <v>18055726</v>
      </c>
      <c r="AA75" s="195">
        <f t="shared" si="9"/>
        <v>5318844.1900000013</v>
      </c>
      <c r="AB75" s="195">
        <f t="shared" si="9"/>
        <v>116766803.38</v>
      </c>
      <c r="AC75" s="195">
        <f t="shared" si="9"/>
        <v>25926350</v>
      </c>
      <c r="AD75" s="195">
        <f t="shared" si="9"/>
        <v>0</v>
      </c>
      <c r="AE75" s="195">
        <f t="shared" si="9"/>
        <v>2774772</v>
      </c>
      <c r="AF75" s="195">
        <f t="shared" si="9"/>
        <v>0</v>
      </c>
      <c r="AG75" s="195">
        <f t="shared" si="9"/>
        <v>61178740.719999999</v>
      </c>
      <c r="AH75" s="195">
        <f t="shared" si="9"/>
        <v>0</v>
      </c>
      <c r="AI75" s="195">
        <f t="shared" si="9"/>
        <v>0</v>
      </c>
      <c r="AJ75" s="195">
        <f t="shared" si="9"/>
        <v>290980</v>
      </c>
      <c r="AK75" s="195">
        <f t="shared" si="9"/>
        <v>2076144</v>
      </c>
      <c r="AL75" s="195">
        <f t="shared" si="9"/>
        <v>793858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672097638.91000009</v>
      </c>
      <c r="CF75" s="252"/>
    </row>
    <row r="76" spans="1:84" ht="12.65" customHeight="1" x14ac:dyDescent="0.35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90964.620684631373</v>
      </c>
      <c r="D78" s="184">
        <v>0</v>
      </c>
      <c r="E78" s="184">
        <v>269426.87665649189</v>
      </c>
      <c r="F78" s="184">
        <v>0</v>
      </c>
      <c r="G78" s="184">
        <v>66519.472582606279</v>
      </c>
      <c r="H78" s="184">
        <v>0</v>
      </c>
      <c r="I78" s="184">
        <v>0</v>
      </c>
      <c r="J78" s="184">
        <v>4579.1698151304881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131367.15734674144</v>
      </c>
      <c r="Q78" s="184">
        <v>14913.24068007301</v>
      </c>
      <c r="R78" s="184">
        <v>0</v>
      </c>
      <c r="S78" s="184">
        <v>63040.859959638277</v>
      </c>
      <c r="T78" s="184">
        <v>6129.0444467291964</v>
      </c>
      <c r="U78" s="184">
        <v>45083.243239111594</v>
      </c>
      <c r="V78" s="184">
        <v>5461.572626628973</v>
      </c>
      <c r="W78" s="184">
        <v>19416.430605368012</v>
      </c>
      <c r="X78" s="184">
        <v>15759.265241286623</v>
      </c>
      <c r="Y78" s="184">
        <v>74162.473894830124</v>
      </c>
      <c r="Z78" s="184">
        <v>98358.269812940634</v>
      </c>
      <c r="AA78" s="184">
        <v>11951.982034257548</v>
      </c>
      <c r="AB78" s="184">
        <v>23960.48850171089</v>
      </c>
      <c r="AC78" s="184">
        <v>39813.116910658995</v>
      </c>
      <c r="AD78" s="184">
        <v>0</v>
      </c>
      <c r="AE78" s="184">
        <v>32634.513894793254</v>
      </c>
      <c r="AF78" s="184">
        <v>0</v>
      </c>
      <c r="AG78" s="184">
        <v>82329.160841692821</v>
      </c>
      <c r="AH78" s="184">
        <v>0</v>
      </c>
      <c r="AI78" s="184">
        <v>0</v>
      </c>
      <c r="AJ78" s="184">
        <v>0</v>
      </c>
      <c r="AK78" s="184">
        <v>17883.709009504892</v>
      </c>
      <c r="AL78" s="184">
        <v>3889.5947543508523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2314.8539769878039</v>
      </c>
      <c r="AW78" s="184">
        <v>2047.8882731567558</v>
      </c>
      <c r="AX78" s="249" t="s">
        <v>221</v>
      </c>
      <c r="AY78" s="249" t="s">
        <v>221</v>
      </c>
      <c r="AZ78" s="249" t="s">
        <v>221</v>
      </c>
      <c r="BA78" s="184">
        <v>6477.976334746405</v>
      </c>
      <c r="BB78" s="184">
        <v>4644.0980846262682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28588.009155827596</v>
      </c>
      <c r="BI78" s="184">
        <v>0</v>
      </c>
      <c r="BJ78" s="249" t="s">
        <v>221</v>
      </c>
      <c r="BK78" s="184">
        <v>21304.991351960656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3078.3367487892315</v>
      </c>
      <c r="BT78" s="184">
        <v>7006.6121743290587</v>
      </c>
      <c r="BU78" s="184">
        <v>0</v>
      </c>
      <c r="BV78" s="184">
        <v>46767.118767329237</v>
      </c>
      <c r="BW78" s="184">
        <v>3099.8643842426195</v>
      </c>
      <c r="BX78" s="184">
        <v>0</v>
      </c>
      <c r="BY78" s="184">
        <v>10581.696233179082</v>
      </c>
      <c r="BZ78" s="184">
        <v>0</v>
      </c>
      <c r="CA78" s="184">
        <v>0</v>
      </c>
      <c r="CB78" s="184">
        <v>1634.8339629602049</v>
      </c>
      <c r="CC78" s="249" t="s">
        <v>221</v>
      </c>
      <c r="CD78" s="249" t="s">
        <v>221</v>
      </c>
      <c r="CE78" s="195">
        <f t="shared" si="8"/>
        <v>1255190.5429873124</v>
      </c>
      <c r="CF78" s="195"/>
    </row>
    <row r="79" spans="1:84" ht="12.65" customHeight="1" x14ac:dyDescent="0.35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21.02</v>
      </c>
      <c r="D80" s="187">
        <v>0</v>
      </c>
      <c r="E80" s="187">
        <v>63.399999999999991</v>
      </c>
      <c r="F80" s="187">
        <v>0</v>
      </c>
      <c r="G80" s="187">
        <v>0.37</v>
      </c>
      <c r="H80" s="187">
        <v>0</v>
      </c>
      <c r="I80" s="187">
        <v>0</v>
      </c>
      <c r="J80" s="187">
        <v>0.65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13.34</v>
      </c>
      <c r="Q80" s="187">
        <v>19.02</v>
      </c>
      <c r="R80" s="187">
        <v>0</v>
      </c>
      <c r="S80" s="187">
        <v>0</v>
      </c>
      <c r="T80" s="187">
        <v>2.71</v>
      </c>
      <c r="U80" s="187">
        <v>0</v>
      </c>
      <c r="V80" s="187">
        <v>5.0699999999999994</v>
      </c>
      <c r="W80" s="187">
        <v>0.05</v>
      </c>
      <c r="X80" s="187">
        <v>0</v>
      </c>
      <c r="Y80" s="187">
        <v>2.41</v>
      </c>
      <c r="Z80" s="187">
        <v>6.3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17.05</v>
      </c>
      <c r="AH80" s="187">
        <v>0</v>
      </c>
      <c r="AI80" s="187">
        <v>0</v>
      </c>
      <c r="AJ80" s="187">
        <v>0.66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152.05000000000001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5126</v>
      </c>
      <c r="D111" s="174">
        <v>23596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668</v>
      </c>
      <c r="D114" s="174">
        <v>1403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55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5" customHeight="1" x14ac:dyDescent="0.35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2783</v>
      </c>
      <c r="C138" s="189">
        <v>951</v>
      </c>
      <c r="D138" s="174">
        <v>1392</v>
      </c>
      <c r="E138" s="175">
        <f>SUM(B138:D138)</f>
        <v>5126</v>
      </c>
    </row>
    <row r="139" spans="1:6" ht="12.65" customHeight="1" x14ac:dyDescent="0.35">
      <c r="A139" s="173" t="s">
        <v>215</v>
      </c>
      <c r="B139" s="174">
        <v>14842</v>
      </c>
      <c r="C139" s="189">
        <v>3581</v>
      </c>
      <c r="D139" s="174">
        <v>5173.0100000000093</v>
      </c>
      <c r="E139" s="175">
        <f>SUM(B139:D139)</f>
        <v>23596.010000000009</v>
      </c>
    </row>
    <row r="140" spans="1:6" ht="12.65" customHeight="1" x14ac:dyDescent="0.35">
      <c r="A140" s="173" t="s">
        <v>298</v>
      </c>
      <c r="B140" s="174">
        <v>99313.994772696926</v>
      </c>
      <c r="C140" s="174">
        <v>35122.707872349936</v>
      </c>
      <c r="D140" s="174">
        <v>80357.297354953247</v>
      </c>
      <c r="E140" s="175">
        <f>SUM(B140:D140)</f>
        <v>214794.00000000012</v>
      </c>
    </row>
    <row r="141" spans="1:6" ht="12.65" customHeight="1" x14ac:dyDescent="0.35">
      <c r="A141" s="173" t="s">
        <v>245</v>
      </c>
      <c r="B141" s="174">
        <v>137462705.61000001</v>
      </c>
      <c r="C141" s="189">
        <v>37643652.400000006</v>
      </c>
      <c r="D141" s="174">
        <v>58326402.410000019</v>
      </c>
      <c r="E141" s="175">
        <f>SUM(B141:D141)</f>
        <v>233432760.42000005</v>
      </c>
      <c r="F141" s="199"/>
    </row>
    <row r="142" spans="1:6" ht="12.65" customHeight="1" x14ac:dyDescent="0.35">
      <c r="A142" s="173" t="s">
        <v>246</v>
      </c>
      <c r="B142" s="174">
        <v>202824702.97</v>
      </c>
      <c r="C142" s="189">
        <v>71729596.699999988</v>
      </c>
      <c r="D142" s="174">
        <v>164110578.82000002</v>
      </c>
      <c r="E142" s="175">
        <f>SUM(B142:D142)</f>
        <v>438664878.49000001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4604797.8099999996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-13862.09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-98259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1266892.04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236198.93999999994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5995767.6999999993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768367.03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609058.09000000008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1377425.12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-10549.16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-10549.16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98106.34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4902551.34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5000657.68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5289.82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733668.49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738958.30999999994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2525563.9300000002</v>
      </c>
      <c r="C195" s="189">
        <v>-10101</v>
      </c>
      <c r="D195" s="174">
        <v>-10101</v>
      </c>
      <c r="E195" s="175">
        <f t="shared" ref="E195:E203" si="10">SUM(B195:C195)-D195</f>
        <v>2525563.9300000002</v>
      </c>
    </row>
    <row r="196" spans="1:8" ht="12.65" customHeight="1" x14ac:dyDescent="0.35">
      <c r="A196" s="173" t="s">
        <v>333</v>
      </c>
      <c r="B196" s="174">
        <v>1872825.07</v>
      </c>
      <c r="C196" s="189"/>
      <c r="D196" s="174"/>
      <c r="E196" s="175">
        <f t="shared" si="10"/>
        <v>1872825.07</v>
      </c>
    </row>
    <row r="197" spans="1:8" ht="12.65" customHeight="1" x14ac:dyDescent="0.35">
      <c r="A197" s="173" t="s">
        <v>334</v>
      </c>
      <c r="B197" s="174">
        <v>79161354.460000008</v>
      </c>
      <c r="C197" s="189">
        <v>1151389.73</v>
      </c>
      <c r="D197" s="174"/>
      <c r="E197" s="175">
        <f t="shared" si="10"/>
        <v>80312744.190000013</v>
      </c>
    </row>
    <row r="198" spans="1:8" ht="12.65" customHeight="1" x14ac:dyDescent="0.35">
      <c r="A198" s="173" t="s">
        <v>335</v>
      </c>
      <c r="B198" s="174">
        <v>-623963.00999999978</v>
      </c>
      <c r="C198" s="189">
        <v>623963.01</v>
      </c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5937744.5800000001</v>
      </c>
      <c r="C199" s="189"/>
      <c r="D199" s="174"/>
      <c r="E199" s="175">
        <f t="shared" si="10"/>
        <v>5937744.5800000001</v>
      </c>
    </row>
    <row r="200" spans="1:8" ht="12.65" customHeight="1" x14ac:dyDescent="0.35">
      <c r="A200" s="173" t="s">
        <v>337</v>
      </c>
      <c r="B200" s="174">
        <v>62796223.93</v>
      </c>
      <c r="C200" s="189">
        <v>4322964.8100000005</v>
      </c>
      <c r="D200" s="174"/>
      <c r="E200" s="175">
        <f t="shared" si="10"/>
        <v>67119188.739999995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33270</v>
      </c>
      <c r="C202" s="189"/>
      <c r="D202" s="174"/>
      <c r="E202" s="175">
        <f t="shared" si="10"/>
        <v>33270</v>
      </c>
    </row>
    <row r="203" spans="1:8" ht="12.65" customHeight="1" x14ac:dyDescent="0.35">
      <c r="A203" s="173" t="s">
        <v>340</v>
      </c>
      <c r="B203" s="174">
        <v>6700548.3699999992</v>
      </c>
      <c r="C203" s="189">
        <v>-6088216.5500000035</v>
      </c>
      <c r="D203" s="174">
        <v>-2409139.8800000018</v>
      </c>
      <c r="E203" s="175">
        <f t="shared" si="10"/>
        <v>3021471.6999999974</v>
      </c>
    </row>
    <row r="204" spans="1:8" ht="12.65" customHeight="1" x14ac:dyDescent="0.35">
      <c r="A204" s="173" t="s">
        <v>203</v>
      </c>
      <c r="B204" s="175">
        <f>SUM(B195:B203)</f>
        <v>158403567.33000001</v>
      </c>
      <c r="C204" s="191">
        <f>SUM(C195:C203)</f>
        <v>0</v>
      </c>
      <c r="D204" s="175">
        <f>SUM(D195:D203)</f>
        <v>-2419240.8800000018</v>
      </c>
      <c r="E204" s="175">
        <f>SUM(E195:E203)</f>
        <v>160822808.20999998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56991736.859999999</v>
      </c>
      <c r="C210" s="189">
        <v>2773119.04</v>
      </c>
      <c r="D210" s="174"/>
      <c r="E210" s="175">
        <f t="shared" si="11"/>
        <v>59764855.899999999</v>
      </c>
      <c r="H210" s="259"/>
    </row>
    <row r="211" spans="1:8" ht="12.65" customHeight="1" x14ac:dyDescent="0.35">
      <c r="A211" s="173" t="s">
        <v>335</v>
      </c>
      <c r="B211" s="174">
        <v>3360617.52</v>
      </c>
      <c r="C211" s="189">
        <v>359340.31999999995</v>
      </c>
      <c r="D211" s="174"/>
      <c r="E211" s="175">
        <f t="shared" si="11"/>
        <v>3719957.84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57843882.57</v>
      </c>
      <c r="C213" s="189">
        <v>2644127.6499999994</v>
      </c>
      <c r="D213" s="174"/>
      <c r="E213" s="175">
        <f t="shared" si="11"/>
        <v>60488010.219999999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1830578.91</v>
      </c>
      <c r="C215" s="189">
        <v>35407.99</v>
      </c>
      <c r="D215" s="174"/>
      <c r="E215" s="175">
        <f t="shared" si="11"/>
        <v>1865986.9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120026815.86</v>
      </c>
      <c r="C217" s="191">
        <f>SUM(C208:C216)</f>
        <v>5811995</v>
      </c>
      <c r="D217" s="175">
        <f>SUM(D208:D216)</f>
        <v>0</v>
      </c>
      <c r="E217" s="175">
        <f>SUM(E208:E216)</f>
        <v>125838810.86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3618493.64</v>
      </c>
      <c r="D221" s="172">
        <f>C221</f>
        <v>3618493.64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258641357.03999999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83254324.280000001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3682797.1799999997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38327619.310000002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61975274.899999999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2787253.870000001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448668626.57999998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848.62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1965570.6900000002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7663709.6500000004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9629280.3399999999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461916400.55999994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3475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71552759.230000004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50392216.359999999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886357.58000000007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3856408.89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141869.78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26048654.120000005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104763861.35000001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104763861.35000001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80312744.189999998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5937744.5800000001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67119188.739999995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3021471.6999999997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160822808.20999998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125838810.48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34983997.729999974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6855499.8099999996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6855499.8099999996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172652013.00999999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4038926.32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8142542.6900000004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17977298.099999998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30158767.109999999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68189.56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68189.56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-18069.03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16582666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526817.28000000003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17091414.25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17091414.25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125333642.08999959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172652013.00999957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172652013.00999999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233432760.41999987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438664878.48999971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672097638.90999961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3618493.64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448668626.58000004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9629280.3399999999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461916400.56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210181238.34999961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8401444.5200000014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8401444.5200000014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218582682.86999962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68383543.330000028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5995767.6999999983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3629401.14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39690456.410000026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2363335.0699999998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15696329.729999997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5811994.620000001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1377425.12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-10549.16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5000657.68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738958.31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68505926.447690323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217183246.39769042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1399436.472309202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10804007.440000001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12203443.912309203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12203443.912309203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PROVIDENCE ST MARY MEDICAL CENTER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5126</v>
      </c>
      <c r="C414" s="194">
        <f>E138</f>
        <v>5126</v>
      </c>
      <c r="D414" s="179"/>
    </row>
    <row r="415" spans="1:5" ht="12.65" customHeight="1" x14ac:dyDescent="0.35">
      <c r="A415" s="179" t="s">
        <v>464</v>
      </c>
      <c r="B415" s="179">
        <f>D111</f>
        <v>23596</v>
      </c>
      <c r="C415" s="179">
        <f>E139</f>
        <v>23596.010000000009</v>
      </c>
      <c r="D415" s="194">
        <f>SUM(C59:H59)+N59</f>
        <v>23596.074061645413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668</v>
      </c>
    </row>
    <row r="424" spans="1:7" ht="12.65" customHeight="1" x14ac:dyDescent="0.35">
      <c r="A424" s="179" t="s">
        <v>1243</v>
      </c>
      <c r="B424" s="179">
        <f>D114</f>
        <v>1403</v>
      </c>
      <c r="D424" s="179">
        <f>J59</f>
        <v>1403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68383543.330000028</v>
      </c>
      <c r="C427" s="179">
        <f t="shared" ref="C427:C434" si="13">CE61</f>
        <v>68383543.329999983</v>
      </c>
      <c r="D427" s="179"/>
    </row>
    <row r="428" spans="1:7" ht="12.65" customHeight="1" x14ac:dyDescent="0.35">
      <c r="A428" s="179" t="s">
        <v>3</v>
      </c>
      <c r="B428" s="179">
        <f t="shared" si="12"/>
        <v>5995767.6999999983</v>
      </c>
      <c r="C428" s="179">
        <f t="shared" si="13"/>
        <v>5995768</v>
      </c>
      <c r="D428" s="179">
        <f>D173</f>
        <v>5995767.6999999993</v>
      </c>
    </row>
    <row r="429" spans="1:7" ht="12.65" customHeight="1" x14ac:dyDescent="0.35">
      <c r="A429" s="179" t="s">
        <v>236</v>
      </c>
      <c r="B429" s="179">
        <f t="shared" si="12"/>
        <v>3629401.14</v>
      </c>
      <c r="C429" s="179">
        <f t="shared" si="13"/>
        <v>3629401.14</v>
      </c>
      <c r="D429" s="179"/>
    </row>
    <row r="430" spans="1:7" ht="12.65" customHeight="1" x14ac:dyDescent="0.35">
      <c r="A430" s="179" t="s">
        <v>237</v>
      </c>
      <c r="B430" s="179">
        <f t="shared" si="12"/>
        <v>39690456.410000026</v>
      </c>
      <c r="C430" s="179">
        <f t="shared" si="13"/>
        <v>39690456.409999996</v>
      </c>
      <c r="D430" s="179"/>
    </row>
    <row r="431" spans="1:7" ht="12.65" customHeight="1" x14ac:dyDescent="0.35">
      <c r="A431" s="179" t="s">
        <v>444</v>
      </c>
      <c r="B431" s="179">
        <f t="shared" si="12"/>
        <v>2363335.0699999998</v>
      </c>
      <c r="C431" s="179">
        <f t="shared" si="13"/>
        <v>2363335.0699999998</v>
      </c>
      <c r="D431" s="179"/>
    </row>
    <row r="432" spans="1:7" ht="12.65" customHeight="1" x14ac:dyDescent="0.35">
      <c r="A432" s="179" t="s">
        <v>445</v>
      </c>
      <c r="B432" s="179">
        <f t="shared" si="12"/>
        <v>15696329.729999997</v>
      </c>
      <c r="C432" s="179">
        <f t="shared" si="13"/>
        <v>15696329.729999999</v>
      </c>
      <c r="D432" s="179"/>
    </row>
    <row r="433" spans="1:7" ht="12.65" customHeight="1" x14ac:dyDescent="0.35">
      <c r="A433" s="179" t="s">
        <v>6</v>
      </c>
      <c r="B433" s="179">
        <f t="shared" si="12"/>
        <v>5811994.620000001</v>
      </c>
      <c r="C433" s="179">
        <f t="shared" si="13"/>
        <v>5811997</v>
      </c>
      <c r="D433" s="179">
        <f>C217</f>
        <v>5811995</v>
      </c>
    </row>
    <row r="434" spans="1:7" ht="12.65" customHeight="1" x14ac:dyDescent="0.35">
      <c r="A434" s="179" t="s">
        <v>474</v>
      </c>
      <c r="B434" s="179">
        <f t="shared" si="12"/>
        <v>1377425.12</v>
      </c>
      <c r="C434" s="179">
        <f t="shared" si="13"/>
        <v>1377425.1199999999</v>
      </c>
      <c r="D434" s="179">
        <f>D177</f>
        <v>1377425.12</v>
      </c>
    </row>
    <row r="435" spans="1:7" ht="12.65" customHeight="1" x14ac:dyDescent="0.35">
      <c r="A435" s="179" t="s">
        <v>447</v>
      </c>
      <c r="B435" s="179">
        <f t="shared" si="12"/>
        <v>-10549.16</v>
      </c>
      <c r="C435" s="179"/>
      <c r="D435" s="179">
        <f>D181</f>
        <v>-10549.16</v>
      </c>
    </row>
    <row r="436" spans="1:7" ht="12.65" customHeight="1" x14ac:dyDescent="0.35">
      <c r="A436" s="179" t="s">
        <v>475</v>
      </c>
      <c r="B436" s="179">
        <f t="shared" si="12"/>
        <v>5000657.68</v>
      </c>
      <c r="C436" s="179"/>
      <c r="D436" s="179">
        <f>D186</f>
        <v>5000657.68</v>
      </c>
    </row>
    <row r="437" spans="1:7" ht="12.65" customHeight="1" x14ac:dyDescent="0.35">
      <c r="A437" s="194" t="s">
        <v>449</v>
      </c>
      <c r="B437" s="194">
        <f t="shared" si="12"/>
        <v>738958.31</v>
      </c>
      <c r="C437" s="194"/>
      <c r="D437" s="194">
        <f>D190</f>
        <v>738958.30999999994</v>
      </c>
    </row>
    <row r="438" spans="1:7" ht="12.65" customHeight="1" x14ac:dyDescent="0.35">
      <c r="A438" s="194" t="s">
        <v>476</v>
      </c>
      <c r="B438" s="194">
        <f>C386+C387+C388</f>
        <v>5729066.8300000001</v>
      </c>
      <c r="C438" s="194">
        <f>CD69</f>
        <v>5729066.8300000001</v>
      </c>
      <c r="D438" s="194">
        <f>D181+D186+D190</f>
        <v>5729066.8299999991</v>
      </c>
    </row>
    <row r="439" spans="1:7" ht="12.65" customHeight="1" x14ac:dyDescent="0.35">
      <c r="A439" s="179" t="s">
        <v>451</v>
      </c>
      <c r="B439" s="194">
        <f>C389</f>
        <v>68505926.447690323</v>
      </c>
      <c r="C439" s="194">
        <f>SUM(C69:CC69)</f>
        <v>68505926.447690248</v>
      </c>
      <c r="D439" s="179"/>
    </row>
    <row r="440" spans="1:7" ht="12.65" customHeight="1" x14ac:dyDescent="0.35">
      <c r="A440" s="179" t="s">
        <v>477</v>
      </c>
      <c r="B440" s="194">
        <f>B438+B439</f>
        <v>74234993.277690321</v>
      </c>
      <c r="C440" s="194">
        <f>CE69</f>
        <v>74234993.277690247</v>
      </c>
      <c r="D440" s="179"/>
    </row>
    <row r="441" spans="1:7" ht="12.65" customHeight="1" x14ac:dyDescent="0.35">
      <c r="A441" s="179" t="s">
        <v>478</v>
      </c>
      <c r="B441" s="179">
        <f>D390</f>
        <v>217183246.39769042</v>
      </c>
      <c r="C441" s="179">
        <f>SUM(C427:C437)+C440</f>
        <v>217183249.07769024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3618493.64</v>
      </c>
      <c r="C444" s="179">
        <f>C363</f>
        <v>3618493.64</v>
      </c>
      <c r="D444" s="179"/>
    </row>
    <row r="445" spans="1:7" ht="12.65" customHeight="1" x14ac:dyDescent="0.35">
      <c r="A445" s="179" t="s">
        <v>343</v>
      </c>
      <c r="B445" s="179">
        <f>D229</f>
        <v>448668626.57999998</v>
      </c>
      <c r="C445" s="179">
        <f>C364</f>
        <v>448668626.58000004</v>
      </c>
      <c r="D445" s="179"/>
    </row>
    <row r="446" spans="1:7" ht="12.65" customHeight="1" x14ac:dyDescent="0.35">
      <c r="A446" s="179" t="s">
        <v>351</v>
      </c>
      <c r="B446" s="179">
        <f>D236</f>
        <v>9629280.3399999999</v>
      </c>
      <c r="C446" s="179">
        <f>C365</f>
        <v>9629280.3399999999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461916400.55999994</v>
      </c>
      <c r="C448" s="179">
        <f>D367</f>
        <v>461916400.56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848.62</v>
      </c>
    </row>
    <row r="454" spans="1:7" ht="12.65" customHeight="1" x14ac:dyDescent="0.35">
      <c r="A454" s="179" t="s">
        <v>168</v>
      </c>
      <c r="B454" s="179">
        <f>C233</f>
        <v>1965570.6900000002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7663709.6500000004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8401444.5200000014</v>
      </c>
      <c r="C458" s="194">
        <f>CE70</f>
        <v>8401444.5199999996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233432760.41999987</v>
      </c>
      <c r="C463" s="194">
        <f>CE73</f>
        <v>233432760.42000002</v>
      </c>
      <c r="D463" s="194">
        <f>E141+E147+E153</f>
        <v>233432760.42000005</v>
      </c>
    </row>
    <row r="464" spans="1:7" ht="12.65" customHeight="1" x14ac:dyDescent="0.35">
      <c r="A464" s="179" t="s">
        <v>246</v>
      </c>
      <c r="B464" s="194">
        <f>C360</f>
        <v>438664878.48999971</v>
      </c>
      <c r="C464" s="194">
        <f>CE74</f>
        <v>438664878.49000001</v>
      </c>
      <c r="D464" s="194">
        <f>E142+E148+E154</f>
        <v>438664878.49000001</v>
      </c>
    </row>
    <row r="465" spans="1:7" ht="12.65" customHeight="1" x14ac:dyDescent="0.35">
      <c r="A465" s="179" t="s">
        <v>247</v>
      </c>
      <c r="B465" s="194">
        <f>D361</f>
        <v>672097638.90999961</v>
      </c>
      <c r="C465" s="194">
        <f>CE75</f>
        <v>672097638.91000009</v>
      </c>
      <c r="D465" s="194">
        <f>D463+D464</f>
        <v>672097638.91000009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2525563.9300000002</v>
      </c>
      <c r="C468" s="179">
        <f>E195</f>
        <v>2525563.9300000002</v>
      </c>
      <c r="D468" s="179"/>
    </row>
    <row r="469" spans="1:7" ht="12.65" customHeight="1" x14ac:dyDescent="0.35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5" customHeight="1" x14ac:dyDescent="0.35">
      <c r="A470" s="179" t="s">
        <v>334</v>
      </c>
      <c r="B470" s="179">
        <f t="shared" si="14"/>
        <v>80312744.189999998</v>
      </c>
      <c r="C470" s="179">
        <f>E197</f>
        <v>80312744.190000013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5937744.5800000001</v>
      </c>
      <c r="C472" s="179">
        <f>E199</f>
        <v>5937744.5800000001</v>
      </c>
      <c r="D472" s="179"/>
    </row>
    <row r="473" spans="1:7" ht="12.65" customHeight="1" x14ac:dyDescent="0.35">
      <c r="A473" s="179" t="s">
        <v>495</v>
      </c>
      <c r="B473" s="179">
        <f t="shared" si="14"/>
        <v>67119188.739999995</v>
      </c>
      <c r="C473" s="179">
        <f>SUM(E200:E201)</f>
        <v>67119188.739999995</v>
      </c>
      <c r="D473" s="179"/>
    </row>
    <row r="474" spans="1:7" ht="12.65" customHeight="1" x14ac:dyDescent="0.35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5" customHeight="1" x14ac:dyDescent="0.35">
      <c r="A475" s="179" t="s">
        <v>340</v>
      </c>
      <c r="B475" s="179">
        <f t="shared" si="14"/>
        <v>3021471.6999999997</v>
      </c>
      <c r="C475" s="179">
        <f>E203</f>
        <v>3021471.6999999974</v>
      </c>
      <c r="D475" s="179"/>
    </row>
    <row r="476" spans="1:7" ht="12.65" customHeight="1" x14ac:dyDescent="0.35">
      <c r="A476" s="179" t="s">
        <v>203</v>
      </c>
      <c r="B476" s="179">
        <f>D275</f>
        <v>160822808.20999998</v>
      </c>
      <c r="C476" s="179">
        <f>E204</f>
        <v>160822808.20999998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125838810.48</v>
      </c>
      <c r="C478" s="179">
        <f>E217</f>
        <v>125838810.86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172652013.00999999</v>
      </c>
    </row>
    <row r="482" spans="1:12" ht="12.65" customHeight="1" x14ac:dyDescent="0.35">
      <c r="A482" s="180" t="s">
        <v>499</v>
      </c>
      <c r="C482" s="180">
        <f>D339</f>
        <v>172652013.00999957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050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4745754.63</v>
      </c>
      <c r="C496" s="240">
        <f>C71</f>
        <v>5248819.120000001</v>
      </c>
      <c r="D496" s="240">
        <f>'Prior Year'!C59</f>
        <v>5070.3230524815408</v>
      </c>
      <c r="E496" s="180">
        <f>C59</f>
        <v>5643.0640616454057</v>
      </c>
      <c r="F496" s="263">
        <f t="shared" ref="F496:G511" si="15">IF(B496=0,"",IF(D496=0,"",B496/D496))</f>
        <v>935.98663849975219</v>
      </c>
      <c r="G496" s="264">
        <f t="shared" si="15"/>
        <v>930.13636964978014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13549393.210000001</v>
      </c>
      <c r="C498" s="240">
        <f>E71</f>
        <v>15030843.439999999</v>
      </c>
      <c r="D498" s="240">
        <f>'Prior Year'!E59</f>
        <v>15148.392811608501</v>
      </c>
      <c r="E498" s="180">
        <f>E59</f>
        <v>17021.273494156692</v>
      </c>
      <c r="F498" s="263">
        <f t="shared" si="15"/>
        <v>894.44427395735636</v>
      </c>
      <c r="G498" s="263">
        <f t="shared" si="15"/>
        <v>883.0622130100902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512610.90999999992</v>
      </c>
      <c r="C500" s="240">
        <f>G71</f>
        <v>546106.61</v>
      </c>
      <c r="D500" s="240">
        <f>'Prior Year'!G59</f>
        <v>918.48653355630677</v>
      </c>
      <c r="E500" s="180">
        <f>G59</f>
        <v>931.73650584331347</v>
      </c>
      <c r="F500" s="263">
        <f t="shared" si="15"/>
        <v>558.10389295008088</v>
      </c>
      <c r="G500" s="263">
        <f t="shared" si="15"/>
        <v>586.11700472733935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12381</v>
      </c>
      <c r="C503" s="240">
        <f>J71</f>
        <v>110843.03</v>
      </c>
      <c r="D503" s="240">
        <f>'Prior Year'!J59</f>
        <v>1422</v>
      </c>
      <c r="E503" s="180">
        <f>J59</f>
        <v>1403</v>
      </c>
      <c r="F503" s="263">
        <f t="shared" si="15"/>
        <v>8.7067510548523206</v>
      </c>
      <c r="G503" s="263">
        <f t="shared" si="15"/>
        <v>79.004297933000714</v>
      </c>
      <c r="H503" s="265">
        <f t="shared" si="16"/>
        <v>8.0739125806257181</v>
      </c>
      <c r="I503" s="267" t="s">
        <v>1280</v>
      </c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-2.6023976463294387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619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10310943.879999999</v>
      </c>
      <c r="C509" s="240">
        <f>P71</f>
        <v>11127512.210000001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3051532.3299999996</v>
      </c>
      <c r="C510" s="240">
        <f>Q71</f>
        <v>3244505.2600000002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5724625.1800000006</v>
      </c>
      <c r="C511" s="240">
        <f>R71</f>
        <v>6254132.0399999982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2893278.57</v>
      </c>
      <c r="C512" s="240">
        <f>S71</f>
        <v>3349934.3000000007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573431.48</v>
      </c>
      <c r="C513" s="240">
        <f>T71</f>
        <v>642444.25000000012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7187279.9399999985</v>
      </c>
      <c r="C514" s="240">
        <f>U71</f>
        <v>7588899.7400000002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2756904.1400000006</v>
      </c>
      <c r="C515" s="240">
        <f>V71</f>
        <v>3178096.29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635246.92000000004</v>
      </c>
      <c r="C516" s="240">
        <f>W71</f>
        <v>736170.74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1957977.43</v>
      </c>
      <c r="C517" s="240">
        <f>X71</f>
        <v>2061072.53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4620782.8800000008</v>
      </c>
      <c r="C518" s="240">
        <f>Y71</f>
        <v>4628037.87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3648977.209999999</v>
      </c>
      <c r="C519" s="240">
        <f>Z71</f>
        <v>3277972.2099999995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926942.66999999993</v>
      </c>
      <c r="C520" s="240">
        <f>AA71</f>
        <v>625795.53999999992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18214681.670000002</v>
      </c>
      <c r="C521" s="240">
        <f>AB71</f>
        <v>22345389.329999994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3800571.1500000004</v>
      </c>
      <c r="C522" s="240">
        <f>AC71</f>
        <v>3880146.8800000008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1184198.1500000001</v>
      </c>
      <c r="C524" s="240">
        <f>AE71</f>
        <v>1145697.28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9861947.4299999997</v>
      </c>
      <c r="C526" s="240">
        <f>AG71</f>
        <v>10816830.639999999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392846.86999999994</v>
      </c>
      <c r="C529" s="240">
        <f>AJ71</f>
        <v>446953.29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900520.89999999991</v>
      </c>
      <c r="C530" s="240">
        <f>AK71</f>
        <v>855935.33000000007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238542.68000000002</v>
      </c>
      <c r="C531" s="240">
        <f>AL71</f>
        <v>244505.62000000002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12120.340000000002</v>
      </c>
      <c r="C541" s="240">
        <f>AV71</f>
        <v>6971.48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94737.69</v>
      </c>
      <c r="C542" s="240">
        <f>AW71</f>
        <v>97980.489999999976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404946.44000000006</v>
      </c>
      <c r="C543" s="240">
        <f>AX71</f>
        <v>202659.34999999998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2172061.41</v>
      </c>
      <c r="C544" s="240">
        <f>AY71</f>
        <v>2422131.6999999997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19152.380000000005</v>
      </c>
      <c r="C545" s="240">
        <f>AZ71</f>
        <v>-8144.0000000000146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566448.86999999988</v>
      </c>
      <c r="C546" s="240">
        <f>BA71</f>
        <v>484177.77999999997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1733006.18</v>
      </c>
      <c r="C547" s="240">
        <f>BB71</f>
        <v>1438158.3200000003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287834.06000000006</v>
      </c>
      <c r="C549" s="240">
        <f>BD71</f>
        <v>199197.89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6470650.3999999994</v>
      </c>
      <c r="C550" s="240">
        <f>BE71</f>
        <v>7428721.580000001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37.270135067332077</v>
      </c>
      <c r="G550" s="263">
        <f t="shared" si="19"/>
        <v>42.78850494908589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1905583.3800000001</v>
      </c>
      <c r="C551" s="240">
        <f>BF71</f>
        <v>2120022.2799999998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12833</v>
      </c>
      <c r="C552" s="240">
        <f>BG71</f>
        <v>13802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78439.55</v>
      </c>
      <c r="C553" s="240">
        <f>BH71</f>
        <v>87810.880000000005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77225.279999999999</v>
      </c>
      <c r="C555" s="240">
        <f>BJ71</f>
        <v>78961.279999999999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57605</v>
      </c>
      <c r="C556" s="240">
        <f>BK71</f>
        <v>61953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174102.77000000005</v>
      </c>
      <c r="C558" s="240">
        <f>BM71</f>
        <v>209281.58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9870136.9000000022</v>
      </c>
      <c r="C559" s="240">
        <f>BN71</f>
        <v>10365714.669999998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35202.26</v>
      </c>
      <c r="C560" s="240">
        <f>BO71</f>
        <v>32732.660000000007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15315.91</v>
      </c>
      <c r="C561" s="240">
        <f>BP71</f>
        <v>-80745.669999999925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391606.2099999999</v>
      </c>
      <c r="C564" s="240">
        <f>BS71</f>
        <v>416581.86999999988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415241.51</v>
      </c>
      <c r="C565" s="240">
        <f>BT71</f>
        <v>409026.23000000004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126450</v>
      </c>
      <c r="C567" s="240">
        <f>BV71</f>
        <v>147730.57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326948.16999999993</v>
      </c>
      <c r="C568" s="240">
        <f>BW71</f>
        <v>273352.94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2016806.14</v>
      </c>
      <c r="C570" s="240">
        <f>BY71</f>
        <v>2495266.62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441262.28000000009</v>
      </c>
      <c r="C572" s="240">
        <f>CA71</f>
        <v>449732.01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6151.2100000000009</v>
      </c>
      <c r="C573" s="240">
        <f>CB71</f>
        <v>5702.58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52359874.208930492</v>
      </c>
      <c r="C574" s="240">
        <f>CC71</f>
        <v>66307314.087690249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5576347.0099999998</v>
      </c>
      <c r="C575" s="240">
        <f>CD71</f>
        <v>5729066.8300000001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130214492.3459698</v>
      </c>
      <c r="F612" s="180">
        <f>CE64-(AX64+BD64+BE64+BG64+BJ64+BN64+BP64+BQ64+CB64+CC64+CD64)</f>
        <v>39621498.479999997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620.02</v>
      </c>
      <c r="I612" s="180">
        <f>CE78-(AX78+AY78+AZ78+BD78+BE78+BF78+BG78+BJ78+BN78+BO78+BP78+BQ78+BR78+CB78+CC78+CD78)</f>
        <v>1253555.7090243523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672097638.91000009</v>
      </c>
      <c r="L612" s="197">
        <f>CE80-(AW80+AX80+AY80+AZ80+BA80+BB80+BC80+BD80+BE80+BF80+BG80+BH80+BI80+BJ80+BK80+BL80+BM80+BN80+BO80+BP80+BQ80+BR80+BS80+BT80+BU80+BV80+BW80+BX80+BY80+BZ80+CA80+CB80+CC80+CD80)</f>
        <v>152.05000000000001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7428721.580000001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5729066.8300000001</v>
      </c>
      <c r="D615" s="266">
        <f>SUM(C614:C615)</f>
        <v>13157788.41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202659.34999999998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78961.279999999999</v>
      </c>
      <c r="D617" s="180">
        <f>(D615/D612)*BJ76</f>
        <v>39204.408405866263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13802</v>
      </c>
      <c r="D618" s="180">
        <f>(D615/D612)*BG76</f>
        <v>38538.849541179166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10365714.669999998</v>
      </c>
      <c r="D619" s="180">
        <f>(D615/D612)*BN76</f>
        <v>688309.38666568324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66307314.087690249</v>
      </c>
      <c r="D620" s="180">
        <f>(D615/D612)*CC76</f>
        <v>869584.43901902623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-80745.669999999925</v>
      </c>
      <c r="D621" s="180">
        <f>(D615/D612)*BP76</f>
        <v>24992.109278474974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5702.58</v>
      </c>
      <c r="D622" s="180">
        <f>(D615/D612)*CB76</f>
        <v>13274.721119973934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78567312.211720437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199197.89</v>
      </c>
      <c r="D624" s="180">
        <f>(D615/D612)*BD76</f>
        <v>336918.61022674217</v>
      </c>
      <c r="E624" s="180">
        <f>(E623/E612)*SUM(C624:D624)</f>
        <v>323475.76445835608</v>
      </c>
      <c r="F624" s="180">
        <f>SUM(C624:E624)</f>
        <v>859592.2646850982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2422131.6999999997</v>
      </c>
      <c r="D625" s="180">
        <f>(D615/D612)*AY76</f>
        <v>662827.45597555651</v>
      </c>
      <c r="E625" s="180">
        <f>(E623/E612)*SUM(C625:D625)</f>
        <v>1861366.9246888459</v>
      </c>
      <c r="F625" s="180">
        <f>(F624/F612)*AY64</f>
        <v>-119.19199676087915</v>
      </c>
      <c r="G625" s="180">
        <f>SUM(C625:F625)</f>
        <v>4946206.8886676412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32732.660000000007</v>
      </c>
      <c r="D627" s="180">
        <f>(D615/D612)*BO76</f>
        <v>0</v>
      </c>
      <c r="E627" s="180">
        <f>(E623/E612)*SUM(C627:D627)</f>
        <v>19749.853272147626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-8144.0000000000146</v>
      </c>
      <c r="D628" s="180">
        <f>(D615/D612)*AZ76</f>
        <v>17885.024941092968</v>
      </c>
      <c r="E628" s="180">
        <f>(E623/E612)*SUM(C628:D628)</f>
        <v>5877.4268057321424</v>
      </c>
      <c r="F628" s="180">
        <f>(F624/F612)*AZ64</f>
        <v>218.09278596828477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2120022.2799999998</v>
      </c>
      <c r="D629" s="180">
        <f>(D615/D612)*BF76</f>
        <v>287481.23427631182</v>
      </c>
      <c r="E629" s="180">
        <f>(E623/E612)*SUM(C629:D629)</f>
        <v>1452611.586077542</v>
      </c>
      <c r="F629" s="180">
        <f>(F624/F612)*BF64</f>
        <v>5942.4949894309029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484177.77999999997</v>
      </c>
      <c r="D630" s="180">
        <f>(D615/D612)*BA76</f>
        <v>52600.650105066779</v>
      </c>
      <c r="E630" s="180">
        <f>(E623/E612)*SUM(C630:D630)</f>
        <v>323875.15204168606</v>
      </c>
      <c r="F630" s="180">
        <f>(F624/F612)*BA64</f>
        <v>69.278303354340565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97980.489999999976</v>
      </c>
      <c r="D631" s="180">
        <f>(D615/D612)*AW76</f>
        <v>16628.68910662744</v>
      </c>
      <c r="E631" s="180">
        <f>(E623/E612)*SUM(C631:D631)</f>
        <v>69151.559054387224</v>
      </c>
      <c r="F631" s="180">
        <f>(F624/F612)*AW64</f>
        <v>5.103337737817828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1438158.3200000003</v>
      </c>
      <c r="D632" s="180">
        <f>(D615/D612)*BB76</f>
        <v>37709.705281379378</v>
      </c>
      <c r="E632" s="180">
        <f>(E623/E612)*SUM(C632:D632)</f>
        <v>890492.15518572298</v>
      </c>
      <c r="F632" s="180">
        <f>(F624/F612)*BB64</f>
        <v>32.338712034992362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61953</v>
      </c>
      <c r="D635" s="180">
        <f>(D615/D612)*BK76</f>
        <v>172994.82703958143</v>
      </c>
      <c r="E635" s="180">
        <f>(E623/E612)*SUM(C635:D635)</f>
        <v>141760.09864892284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87810.880000000005</v>
      </c>
      <c r="D636" s="180">
        <f>(D615/D612)*BH76</f>
        <v>232132.34953335166</v>
      </c>
      <c r="E636" s="180">
        <f>(E623/E612)*SUM(C636:D636)</f>
        <v>193043.64016553323</v>
      </c>
      <c r="F636" s="180">
        <f>(F624/F612)*BH64</f>
        <v>101.50875685380723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209281.58</v>
      </c>
      <c r="D638" s="180">
        <f>(D615/D612)*BM76</f>
        <v>0</v>
      </c>
      <c r="E638" s="180">
        <f>(E623/E612)*SUM(C638:D638)</f>
        <v>126273.89578369811</v>
      </c>
      <c r="F638" s="180">
        <f>(F624/F612)*BM64</f>
        <v>7.2537557821680512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416581.86999999988</v>
      </c>
      <c r="D639" s="180">
        <f>(D615/D612)*BS76</f>
        <v>24995.848373220404</v>
      </c>
      <c r="E639" s="180">
        <f>(E623/E612)*SUM(C639:D639)</f>
        <v>266434.04923769797</v>
      </c>
      <c r="F639" s="180">
        <f>(F624/F612)*BS64</f>
        <v>869.26093472424839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409026.23000000004</v>
      </c>
      <c r="D640" s="180">
        <f>(D615/D612)*BT76</f>
        <v>56893.130872823996</v>
      </c>
      <c r="E640" s="180">
        <f>(E623/E612)*SUM(C640:D640)</f>
        <v>281121.02755752427</v>
      </c>
      <c r="F640" s="180">
        <f>(F624/F612)*BT64</f>
        <v>35.805588583490803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147730.57</v>
      </c>
      <c r="D642" s="180">
        <f>(D615/D612)*BV76</f>
        <v>379745.2666672467</v>
      </c>
      <c r="E642" s="180">
        <f>(E623/E612)*SUM(C642:D642)</f>
        <v>318262.2609583647</v>
      </c>
      <c r="F642" s="180">
        <f>(F624/F612)*BV64</f>
        <v>97.786745961063843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273352.94</v>
      </c>
      <c r="D643" s="180">
        <f>(D615/D612)*BW76</f>
        <v>25170.651052569403</v>
      </c>
      <c r="E643" s="180">
        <f>(E623/E612)*SUM(C643:D643)</f>
        <v>180119.70678713085</v>
      </c>
      <c r="F643" s="180">
        <f>(F624/F612)*BW64</f>
        <v>914.4019236758171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2495266.62</v>
      </c>
      <c r="D645" s="180">
        <f>(D615/D612)*BY76</f>
        <v>85922.527702680381</v>
      </c>
      <c r="E645" s="180">
        <f>(E623/E612)*SUM(C645:D645)</f>
        <v>1557408.0118996657</v>
      </c>
      <c r="F645" s="180">
        <f>(F624/F612)*BY64</f>
        <v>635.33723625634332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449732.01</v>
      </c>
      <c r="D647" s="180">
        <f>(D615/D612)*CA76</f>
        <v>0</v>
      </c>
      <c r="E647" s="180">
        <f>(E623/E612)*SUM(C647:D647)</f>
        <v>271354.0912742205</v>
      </c>
      <c r="F647" s="180">
        <f>(F624/F612)*CA64</f>
        <v>8.7199104576844757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101388189.52769025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5248819.120000001</v>
      </c>
      <c r="D668" s="180">
        <f>(D615/D612)*C76</f>
        <v>738625.4498812902</v>
      </c>
      <c r="E668" s="180">
        <f>(E623/E612)*SUM(C668:D668)</f>
        <v>3612634.9563485682</v>
      </c>
      <c r="F668" s="180">
        <f>(F624/F612)*C64</f>
        <v>15237.714301702101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15030843.439999999</v>
      </c>
      <c r="D670" s="180">
        <f>(D615/D612)*E76</f>
        <v>2187724.7053055046</v>
      </c>
      <c r="E670" s="180">
        <f>(E623/E612)*SUM(C670:D670)</f>
        <v>10389140.21733213</v>
      </c>
      <c r="F670" s="180">
        <f>(F624/F612)*E64</f>
        <v>28626.349168969144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546106.61</v>
      </c>
      <c r="D672" s="180">
        <f>(D615/D612)*G76</f>
        <v>540132.80099891417</v>
      </c>
      <c r="E672" s="180">
        <f>(E623/E612)*SUM(C672:D672)</f>
        <v>655402.55468552234</v>
      </c>
      <c r="F672" s="180">
        <f>(F624/F612)*G64</f>
        <v>41.269932740376305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110843.03</v>
      </c>
      <c r="D675" s="180">
        <f>(D615/D612)*J76</f>
        <v>37182.492922273304</v>
      </c>
      <c r="E675" s="180">
        <f>(E623/E612)*SUM(C675:D675)</f>
        <v>89313.925548605665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11127512.210000001</v>
      </c>
      <c r="D681" s="180">
        <f>(D615/D612)*P76</f>
        <v>1066690.8185245334</v>
      </c>
      <c r="E681" s="180">
        <f>(E623/E612)*SUM(C681:D681)</f>
        <v>7357596.9867446683</v>
      </c>
      <c r="F681" s="180">
        <f>(F624/F612)*P64</f>
        <v>153773.81003149413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3244505.2600000002</v>
      </c>
      <c r="D682" s="180">
        <f>(D615/D612)*Q76</f>
        <v>121094.32242559703</v>
      </c>
      <c r="E682" s="180">
        <f>(E623/E612)*SUM(C682:D682)</f>
        <v>2030696.4947458243</v>
      </c>
      <c r="F682" s="180">
        <f>(F624/F612)*Q64</f>
        <v>530.85234595495774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6254132.0399999982</v>
      </c>
      <c r="D683" s="180">
        <f>(D615/D612)*R76</f>
        <v>0</v>
      </c>
      <c r="E683" s="180">
        <f>(E623/E612)*SUM(C683:D683)</f>
        <v>3773545.7532213163</v>
      </c>
      <c r="F683" s="180">
        <f>(F624/F612)*R64</f>
        <v>3453.0305204507763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3349934.3000000007</v>
      </c>
      <c r="D684" s="180">
        <f>(D615/D612)*S76</f>
        <v>511886.74451822595</v>
      </c>
      <c r="E684" s="180">
        <f>(E623/E612)*SUM(C684:D684)</f>
        <v>2330100.8531701011</v>
      </c>
      <c r="F684" s="180">
        <f>(F624/F612)*S64</f>
        <v>46727.05763668436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642444.25000000012</v>
      </c>
      <c r="D685" s="180">
        <f>(D615/D612)*T76</f>
        <v>49767.351061714828</v>
      </c>
      <c r="E685" s="180">
        <f>(E623/E612)*SUM(C685:D685)</f>
        <v>417658.61846386013</v>
      </c>
      <c r="F685" s="180">
        <f>(F624/F612)*T64</f>
        <v>3569.6117292026042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7588899.7400000002</v>
      </c>
      <c r="D686" s="180">
        <f>(D615/D612)*U76</f>
        <v>366072.33195688418</v>
      </c>
      <c r="E686" s="180">
        <f>(E623/E612)*SUM(C686:D686)</f>
        <v>4799778.9121073755</v>
      </c>
      <c r="F686" s="180">
        <f>(F624/F612)*U64</f>
        <v>62038.079238260332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3178096.29</v>
      </c>
      <c r="D687" s="180">
        <f>(D615/D612)*V76</f>
        <v>44347.533228209519</v>
      </c>
      <c r="E687" s="180">
        <f>(E623/E612)*SUM(C687:D687)</f>
        <v>1944320.8308306001</v>
      </c>
      <c r="F687" s="180">
        <f>(F624/F612)*V64</f>
        <v>31868.181822324463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736170.74</v>
      </c>
      <c r="D688" s="180">
        <f>(D615/D612)*W76</f>
        <v>157659.86471487387</v>
      </c>
      <c r="E688" s="180">
        <f>(E623/E612)*SUM(C688:D688)</f>
        <v>539309.15768146364</v>
      </c>
      <c r="F688" s="180">
        <f>(F624/F612)*W64</f>
        <v>890.92761144652559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2061072.53</v>
      </c>
      <c r="D689" s="180">
        <f>(D615/D612)*X76</f>
        <v>127963.97424664401</v>
      </c>
      <c r="E689" s="180">
        <f>(E623/E612)*SUM(C689:D689)</f>
        <v>1320795.4919107149</v>
      </c>
      <c r="F689" s="180">
        <f>(F624/F612)*X64</f>
        <v>5757.2880658515087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4628037.87</v>
      </c>
      <c r="D690" s="180">
        <f>(D615/D612)*Y76</f>
        <v>602193.36080992664</v>
      </c>
      <c r="E690" s="180">
        <f>(E623/E612)*SUM(C690:D690)</f>
        <v>3155756.342072417</v>
      </c>
      <c r="F690" s="180">
        <f>(F624/F612)*Y64</f>
        <v>8775.7434414382769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3277972.2099999995</v>
      </c>
      <c r="D691" s="180">
        <f>(D615/D612)*Z76</f>
        <v>798661.28988765099</v>
      </c>
      <c r="E691" s="180">
        <f>(E623/E612)*SUM(C691:D691)</f>
        <v>2459711.9044740857</v>
      </c>
      <c r="F691" s="180">
        <f>(F624/F612)*Z64</f>
        <v>3037.319696590836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625795.53999999992</v>
      </c>
      <c r="D692" s="180">
        <f>(D615/D612)*AA76</f>
        <v>97049.138891402996</v>
      </c>
      <c r="E692" s="180">
        <f>(E623/E612)*SUM(C692:D692)</f>
        <v>436141.65016402182</v>
      </c>
      <c r="F692" s="180">
        <f>(F624/F612)*AA64</f>
        <v>4944.7702242127843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22345389.329999994</v>
      </c>
      <c r="D693" s="180">
        <f>(D615/D612)*AB76</f>
        <v>194557.25166280789</v>
      </c>
      <c r="E693" s="180">
        <f>(E623/E612)*SUM(C693:D693)</f>
        <v>13599891.904595768</v>
      </c>
      <c r="F693" s="180">
        <f>(F624/F612)*AB64</f>
        <v>446770.4281041972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3880146.8800000008</v>
      </c>
      <c r="D694" s="180">
        <f>(D615/D612)*AC76</f>
        <v>323279.32736908848</v>
      </c>
      <c r="E694" s="180">
        <f>(E623/E612)*SUM(C694:D694)</f>
        <v>2536214.6197662968</v>
      </c>
      <c r="F694" s="180">
        <f>(F624/F612)*AC64</f>
        <v>14720.544185810195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1145697.28</v>
      </c>
      <c r="D696" s="180">
        <f>(D615/D612)*AE76</f>
        <v>264989.64460884524</v>
      </c>
      <c r="E696" s="180">
        <f>(E623/E612)*SUM(C696:D696)</f>
        <v>851163.93760732759</v>
      </c>
      <c r="F696" s="180">
        <f>(F624/F612)*AE64</f>
        <v>274.08088966777768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10816830.639999999</v>
      </c>
      <c r="D698" s="180">
        <f>(D615/D612)*AG76</f>
        <v>668506.20612018311</v>
      </c>
      <c r="E698" s="180">
        <f>(E623/E612)*SUM(C698:D698)</f>
        <v>6929889.5198882194</v>
      </c>
      <c r="F698" s="180">
        <f>(F624/F612)*AG64</f>
        <v>19569.675912596536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446953.29</v>
      </c>
      <c r="D701" s="180">
        <f>(D615/D612)*AJ76</f>
        <v>0</v>
      </c>
      <c r="E701" s="180">
        <f>(E623/E612)*SUM(C701:D701)</f>
        <v>269677.49938451825</v>
      </c>
      <c r="F701" s="180">
        <f>(F624/F612)*AJ64</f>
        <v>72.575307290982053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855935.33000000007</v>
      </c>
      <c r="D702" s="180">
        <f>(D615/D612)*AK76</f>
        <v>145214.28785469974</v>
      </c>
      <c r="E702" s="180">
        <f>(E623/E612)*SUM(C702:D702)</f>
        <v>604062.06083150546</v>
      </c>
      <c r="F702" s="180">
        <f>(F624/F612)*AK64</f>
        <v>85.053459453900473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244505.62000000002</v>
      </c>
      <c r="D703" s="180">
        <f>(D615/D612)*AL76</f>
        <v>31583.198540987207</v>
      </c>
      <c r="E703" s="180">
        <f>(E623/E612)*SUM(C703:D703)</f>
        <v>166583.27359478537</v>
      </c>
      <c r="F703" s="180">
        <f>(F624/F612)*AL64</f>
        <v>9.7100746984446076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6971.48</v>
      </c>
      <c r="D713" s="180">
        <f>(D615/D612)*AV76</f>
        <v>18796.429285292295</v>
      </c>
      <c r="E713" s="180">
        <f>(E623/E612)*SUM(C713:D713)</f>
        <v>15547.542653561706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208781804.55769026</v>
      </c>
      <c r="D715" s="180">
        <f>SUM(D616:D647)+SUM(D668:D713)</f>
        <v>13157788.410000002</v>
      </c>
      <c r="E715" s="180">
        <f>SUM(E624:E647)+SUM(E668:E713)</f>
        <v>78567312.211720437</v>
      </c>
      <c r="F715" s="180">
        <f>SUM(F625:F648)+SUM(F668:F713)</f>
        <v>859592.2646850982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208781804.55769023</v>
      </c>
      <c r="D716" s="180">
        <f>D615</f>
        <v>13157788.41</v>
      </c>
      <c r="E716" s="180">
        <f>E623</f>
        <v>78567312.211720437</v>
      </c>
      <c r="F716" s="180">
        <f>F624</f>
        <v>859592.2646850982</v>
      </c>
      <c r="G716" s="180">
        <f>G625</f>
        <v>4946206.8886676412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101388189.52769025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050*2021*A</v>
      </c>
      <c r="B722" s="276">
        <f>ROUND(C165,0)</f>
        <v>4604798</v>
      </c>
      <c r="C722" s="276">
        <f>ROUND(C166,0)</f>
        <v>-13862</v>
      </c>
      <c r="D722" s="276">
        <f>ROUND(C167,0)</f>
        <v>-98259</v>
      </c>
      <c r="E722" s="276">
        <f>ROUND(C168,0)</f>
        <v>0</v>
      </c>
      <c r="F722" s="276">
        <f>ROUND(C169,0)</f>
        <v>0</v>
      </c>
      <c r="G722" s="276">
        <f>ROUND(C170,0)</f>
        <v>1266892</v>
      </c>
      <c r="H722" s="276">
        <f>ROUND(C171+C172,0)</f>
        <v>236199</v>
      </c>
      <c r="I722" s="276">
        <f>ROUND(C175,0)</f>
        <v>768367</v>
      </c>
      <c r="J722" s="276">
        <f>ROUND(C176,0)</f>
        <v>609058</v>
      </c>
      <c r="K722" s="276">
        <f>ROUND(C179,0)</f>
        <v>0</v>
      </c>
      <c r="L722" s="276">
        <f>ROUND(C180,0)</f>
        <v>-10549</v>
      </c>
      <c r="M722" s="276">
        <f>ROUND(C183,0)</f>
        <v>98106</v>
      </c>
      <c r="N722" s="276">
        <f>ROUND(C184,0)</f>
        <v>4902551</v>
      </c>
      <c r="O722" s="276">
        <f>ROUND(C185,0)</f>
        <v>0</v>
      </c>
      <c r="P722" s="276">
        <f>ROUND(C188,0)</f>
        <v>5290</v>
      </c>
      <c r="Q722" s="276">
        <f>ROUND(C189,0)</f>
        <v>733668</v>
      </c>
      <c r="R722" s="276">
        <f>ROUND(B195,0)</f>
        <v>2525564</v>
      </c>
      <c r="S722" s="276">
        <f>ROUND(C195,0)</f>
        <v>-10101</v>
      </c>
      <c r="T722" s="276">
        <f>ROUND(D195,0)</f>
        <v>-10101</v>
      </c>
      <c r="U722" s="276">
        <f>ROUND(B196,0)</f>
        <v>1872825</v>
      </c>
      <c r="V722" s="276">
        <f>ROUND(C196,0)</f>
        <v>0</v>
      </c>
      <c r="W722" s="276">
        <f>ROUND(D196,0)</f>
        <v>0</v>
      </c>
      <c r="X722" s="276">
        <f>ROUND(B197,0)</f>
        <v>79161354</v>
      </c>
      <c r="Y722" s="276">
        <f>ROUND(C197,0)</f>
        <v>1151390</v>
      </c>
      <c r="Z722" s="276">
        <f>ROUND(D197,0)</f>
        <v>0</v>
      </c>
      <c r="AA722" s="276">
        <f>ROUND(B198,0)</f>
        <v>-623963</v>
      </c>
      <c r="AB722" s="276">
        <f>ROUND(C198,0)</f>
        <v>623963</v>
      </c>
      <c r="AC722" s="276">
        <f>ROUND(D198,0)</f>
        <v>0</v>
      </c>
      <c r="AD722" s="276">
        <f>ROUND(B199,0)</f>
        <v>5937745</v>
      </c>
      <c r="AE722" s="276">
        <f>ROUND(C199,0)</f>
        <v>0</v>
      </c>
      <c r="AF722" s="276">
        <f>ROUND(D199,0)</f>
        <v>0</v>
      </c>
      <c r="AG722" s="276">
        <f>ROUND(B200,0)</f>
        <v>62796224</v>
      </c>
      <c r="AH722" s="276">
        <f>ROUND(C200,0)</f>
        <v>4322965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33270</v>
      </c>
      <c r="AN722" s="276">
        <f>ROUND(C202,0)</f>
        <v>0</v>
      </c>
      <c r="AO722" s="276">
        <f>ROUND(D202,0)</f>
        <v>0</v>
      </c>
      <c r="AP722" s="276">
        <f>ROUND(B203,0)</f>
        <v>6700548</v>
      </c>
      <c r="AQ722" s="276">
        <f>ROUND(C203,0)</f>
        <v>-6088217</v>
      </c>
      <c r="AR722" s="276">
        <f>ROUND(D203,0)</f>
        <v>-2409140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56991737</v>
      </c>
      <c r="AZ722" s="276">
        <f>ROUND(C210,0)</f>
        <v>2773119</v>
      </c>
      <c r="BA722" s="276">
        <f>ROUND(D210,0)</f>
        <v>0</v>
      </c>
      <c r="BB722" s="276">
        <f>ROUND(B211,0)</f>
        <v>3360618</v>
      </c>
      <c r="BC722" s="276">
        <f>ROUND(C211,0)</f>
        <v>359340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57843883</v>
      </c>
      <c r="BI722" s="276">
        <f>ROUND(C213,0)</f>
        <v>2644128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1830579</v>
      </c>
      <c r="BO722" s="276">
        <f>ROUND(C215,0)</f>
        <v>35408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258641357</v>
      </c>
      <c r="BU722" s="276">
        <f>ROUND(C224,0)</f>
        <v>83254324</v>
      </c>
      <c r="BV722" s="276">
        <f>ROUND(C225,0)</f>
        <v>3682797</v>
      </c>
      <c r="BW722" s="276">
        <f>ROUND(C226,0)</f>
        <v>38327619</v>
      </c>
      <c r="BX722" s="276">
        <f>ROUND(C227,0)</f>
        <v>61975275</v>
      </c>
      <c r="BY722" s="276">
        <f>ROUND(C228,0)</f>
        <v>2787254</v>
      </c>
      <c r="BZ722" s="276">
        <f>ROUND(C231,0)</f>
        <v>849</v>
      </c>
      <c r="CA722" s="276">
        <f>ROUND(C233,0)</f>
        <v>1965571</v>
      </c>
      <c r="CB722" s="276">
        <f>ROUND(C234,0)</f>
        <v>7663710</v>
      </c>
      <c r="CC722" s="276">
        <f>ROUND(C238+C239,0)</f>
        <v>0</v>
      </c>
      <c r="CD722" s="276">
        <f>D221</f>
        <v>3618493.64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050*2021*A</v>
      </c>
      <c r="B726" s="276">
        <f>ROUND(C111,0)</f>
        <v>5126</v>
      </c>
      <c r="C726" s="276">
        <f>ROUND(C112,0)</f>
        <v>0</v>
      </c>
      <c r="D726" s="276">
        <f>ROUND(C113,0)</f>
        <v>0</v>
      </c>
      <c r="E726" s="276">
        <f>ROUND(C114,0)</f>
        <v>668</v>
      </c>
      <c r="F726" s="276">
        <f>ROUND(D111,0)</f>
        <v>23596</v>
      </c>
      <c r="G726" s="276">
        <f>ROUND(D112,0)</f>
        <v>0</v>
      </c>
      <c r="H726" s="276">
        <f>ROUND(D113,0)</f>
        <v>0</v>
      </c>
      <c r="I726" s="276">
        <f>ROUND(D114,0)</f>
        <v>1403</v>
      </c>
      <c r="J726" s="276">
        <f>ROUND(C116,0)</f>
        <v>14</v>
      </c>
      <c r="K726" s="276">
        <f>ROUND(C117,0)</f>
        <v>0</v>
      </c>
      <c r="L726" s="276">
        <f>ROUND(C118,0)</f>
        <v>55</v>
      </c>
      <c r="M726" s="276">
        <f>ROUND(C119,0)</f>
        <v>0</v>
      </c>
      <c r="N726" s="276">
        <f>ROUND(C120,0)</f>
        <v>15</v>
      </c>
      <c r="O726" s="276">
        <f>ROUND(C121,0)</f>
        <v>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142</v>
      </c>
      <c r="W726" s="276">
        <f>ROUND(C129,0)</f>
        <v>0</v>
      </c>
      <c r="X726" s="276">
        <f>ROUND(B138,0)</f>
        <v>2783</v>
      </c>
      <c r="Y726" s="276">
        <f>ROUND(B139,0)</f>
        <v>14842</v>
      </c>
      <c r="Z726" s="276">
        <f>ROUND(B140,0)</f>
        <v>99314</v>
      </c>
      <c r="AA726" s="276">
        <f>ROUND(B141,0)</f>
        <v>137462706</v>
      </c>
      <c r="AB726" s="276">
        <f>ROUND(B142,0)</f>
        <v>202824703</v>
      </c>
      <c r="AC726" s="276">
        <f>ROUND(C138,0)</f>
        <v>951</v>
      </c>
      <c r="AD726" s="276">
        <f>ROUND(C139,0)</f>
        <v>3581</v>
      </c>
      <c r="AE726" s="276">
        <f>ROUND(C140,0)</f>
        <v>35123</v>
      </c>
      <c r="AF726" s="276">
        <f>ROUND(C141,0)</f>
        <v>37643652</v>
      </c>
      <c r="AG726" s="276">
        <f>ROUND(C142,0)</f>
        <v>71729597</v>
      </c>
      <c r="AH726" s="276">
        <f>ROUND(D138,0)</f>
        <v>1392</v>
      </c>
      <c r="AI726" s="276">
        <f>ROUND(D139,0)</f>
        <v>5173</v>
      </c>
      <c r="AJ726" s="276">
        <f>ROUND(D140,0)</f>
        <v>80357</v>
      </c>
      <c r="AK726" s="276">
        <f>ROUND(D141,0)</f>
        <v>58326402</v>
      </c>
      <c r="AL726" s="276">
        <f>ROUND(D142,0)</f>
        <v>164110579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050*2021*A</v>
      </c>
      <c r="B730" s="276">
        <f>ROUND(C250,0)</f>
        <v>3475</v>
      </c>
      <c r="C730" s="276">
        <f>ROUND(C251,0)</f>
        <v>0</v>
      </c>
      <c r="D730" s="276">
        <f>ROUND(C252,0)</f>
        <v>71552759</v>
      </c>
      <c r="E730" s="276">
        <f>ROUND(C253,0)</f>
        <v>50392216</v>
      </c>
      <c r="F730" s="276">
        <f>ROUND(C254,0)</f>
        <v>0</v>
      </c>
      <c r="G730" s="276">
        <f>ROUND(C255,0)</f>
        <v>886358</v>
      </c>
      <c r="H730" s="276">
        <f>ROUND(C256,0)</f>
        <v>0</v>
      </c>
      <c r="I730" s="276">
        <f>ROUND(C257,0)</f>
        <v>3856409</v>
      </c>
      <c r="J730" s="276">
        <f>ROUND(C258,0)</f>
        <v>141870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104763861</v>
      </c>
      <c r="O730" s="276">
        <f>ROUND(C267,0)</f>
        <v>2525564</v>
      </c>
      <c r="P730" s="276">
        <f>ROUND(C268,0)</f>
        <v>1872825</v>
      </c>
      <c r="Q730" s="276">
        <f>ROUND(C269,0)</f>
        <v>80312744</v>
      </c>
      <c r="R730" s="276">
        <f>ROUND(C270,0)</f>
        <v>0</v>
      </c>
      <c r="S730" s="276">
        <f>ROUND(C271,0)</f>
        <v>5937745</v>
      </c>
      <c r="T730" s="276">
        <f>ROUND(C272,0)</f>
        <v>67119189</v>
      </c>
      <c r="U730" s="276">
        <f>ROUND(C273,0)</f>
        <v>33270</v>
      </c>
      <c r="V730" s="276">
        <f>ROUND(C274,0)</f>
        <v>3021472</v>
      </c>
      <c r="W730" s="276">
        <f>ROUND(C275,0)</f>
        <v>0</v>
      </c>
      <c r="X730" s="276">
        <f>ROUND(C276,0)</f>
        <v>125838810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6855500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4038926</v>
      </c>
      <c r="AI730" s="276">
        <f>ROUND(C306,0)</f>
        <v>8142543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17977298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68190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-18069</v>
      </c>
      <c r="AY730" s="276">
        <f>ROUND(C326,0)</f>
        <v>16582666</v>
      </c>
      <c r="AZ730" s="276">
        <f>ROUND(C327,0)</f>
        <v>526817</v>
      </c>
      <c r="BA730" s="276">
        <f>ROUND(C328,0)</f>
        <v>0</v>
      </c>
      <c r="BB730" s="276">
        <f>ROUND(C332,0)</f>
        <v>125333642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718.62</v>
      </c>
      <c r="BJ730" s="276">
        <f>ROUND(C359,0)</f>
        <v>233432760</v>
      </c>
      <c r="BK730" s="276">
        <f>ROUND(C360,0)</f>
        <v>438664878</v>
      </c>
      <c r="BL730" s="276">
        <f>ROUND(C364,0)</f>
        <v>448668627</v>
      </c>
      <c r="BM730" s="276">
        <f>ROUND(C365,0)</f>
        <v>9629280</v>
      </c>
      <c r="BN730" s="276">
        <f>ROUND(C366,0)</f>
        <v>0</v>
      </c>
      <c r="BO730" s="276">
        <f>ROUND(C370,0)</f>
        <v>8401445</v>
      </c>
      <c r="BP730" s="276">
        <f>ROUND(C371,0)</f>
        <v>0</v>
      </c>
      <c r="BQ730" s="276">
        <f>ROUND(C378,0)</f>
        <v>68383543</v>
      </c>
      <c r="BR730" s="276">
        <f>ROUND(C379,0)</f>
        <v>5995768</v>
      </c>
      <c r="BS730" s="276">
        <f>ROUND(C380,0)</f>
        <v>3629401</v>
      </c>
      <c r="BT730" s="276">
        <f>ROUND(C381,0)</f>
        <v>39690456</v>
      </c>
      <c r="BU730" s="276">
        <f>ROUND(C382,0)</f>
        <v>2363335</v>
      </c>
      <c r="BV730" s="276">
        <f>ROUND(C383,0)</f>
        <v>15696330</v>
      </c>
      <c r="BW730" s="276">
        <f>ROUND(C384,0)</f>
        <v>5811995</v>
      </c>
      <c r="BX730" s="276">
        <f>ROUND(C385,0)</f>
        <v>1377425</v>
      </c>
      <c r="BY730" s="276">
        <f>ROUND(C386,0)</f>
        <v>-10549</v>
      </c>
      <c r="BZ730" s="276">
        <f>ROUND(C387,0)</f>
        <v>5000658</v>
      </c>
      <c r="CA730" s="276">
        <f>ROUND(C388,0)</f>
        <v>738958</v>
      </c>
      <c r="CB730" s="276">
        <f>C363</f>
        <v>3618493.64</v>
      </c>
      <c r="CC730" s="276">
        <f>ROUND(C389,0)</f>
        <v>68505926</v>
      </c>
      <c r="CD730" s="276">
        <f>ROUND(C392,0)</f>
        <v>10804007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050*2021*6010*A</v>
      </c>
      <c r="B734" s="276">
        <f>ROUND(C59,0)</f>
        <v>5643</v>
      </c>
      <c r="C734" s="276">
        <f>ROUND(C60,2)</f>
        <v>43.79</v>
      </c>
      <c r="D734" s="276">
        <f>ROUND(C61,0)</f>
        <v>3929254</v>
      </c>
      <c r="E734" s="276">
        <f>ROUND(C62,0)</f>
        <v>344511</v>
      </c>
      <c r="F734" s="276">
        <f>ROUND(C63,0)</f>
        <v>0</v>
      </c>
      <c r="G734" s="276">
        <f>ROUND(C64,0)</f>
        <v>702358</v>
      </c>
      <c r="H734" s="276">
        <f>ROUND(C65,0)</f>
        <v>339</v>
      </c>
      <c r="I734" s="276">
        <f>ROUND(C66,0)</f>
        <v>2233</v>
      </c>
      <c r="J734" s="276">
        <f>ROUND(C67,0)</f>
        <v>264518</v>
      </c>
      <c r="K734" s="276">
        <f>ROUND(C68,0)</f>
        <v>0</v>
      </c>
      <c r="L734" s="276">
        <f>ROUND(C69,0)</f>
        <v>5606</v>
      </c>
      <c r="M734" s="276">
        <f>ROUND(C70,0)</f>
        <v>0</v>
      </c>
      <c r="N734" s="276">
        <f>ROUND(C75,0)</f>
        <v>22105403</v>
      </c>
      <c r="O734" s="276">
        <f>ROUND(C73,0)</f>
        <v>22008650</v>
      </c>
      <c r="P734" s="276">
        <f>IF(C76&gt;0,ROUND(C76,0),0)</f>
        <v>7902</v>
      </c>
      <c r="Q734" s="276">
        <f>IF(C77&gt;0,ROUND(C77,0),0)</f>
        <v>0</v>
      </c>
      <c r="R734" s="276">
        <f>IF(C78&gt;0,ROUND(C78,0),0)</f>
        <v>90965</v>
      </c>
      <c r="S734" s="276">
        <f>IF(C79&gt;0,ROUND(C79,0),0)</f>
        <v>0</v>
      </c>
      <c r="T734" s="276">
        <f>IF(C80&gt;0,ROUND(C80,2),0)</f>
        <v>21.02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050*2021*6030*A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050*2021*6070*A</v>
      </c>
      <c r="B736" s="276">
        <f>ROUND(E59,0)</f>
        <v>17021</v>
      </c>
      <c r="C736" s="278">
        <f>ROUND(E60,2)</f>
        <v>142.30000000000001</v>
      </c>
      <c r="D736" s="276">
        <f>ROUND(E61,0)</f>
        <v>11485575</v>
      </c>
      <c r="E736" s="276">
        <f>ROUND(E62,0)</f>
        <v>1007038</v>
      </c>
      <c r="F736" s="276">
        <f>ROUND(E63,0)</f>
        <v>228837</v>
      </c>
      <c r="G736" s="276">
        <f>ROUND(E64,0)</f>
        <v>1319485</v>
      </c>
      <c r="H736" s="276">
        <f>ROUND(E65,0)</f>
        <v>1523</v>
      </c>
      <c r="I736" s="276">
        <f>ROUND(E66,0)</f>
        <v>101462</v>
      </c>
      <c r="J736" s="276">
        <f>ROUND(E67,0)</f>
        <v>783474</v>
      </c>
      <c r="K736" s="276">
        <f>ROUND(E68,0)</f>
        <v>17622</v>
      </c>
      <c r="L736" s="276">
        <f>ROUND(E69,0)</f>
        <v>85860</v>
      </c>
      <c r="M736" s="276">
        <f>ROUND(E70,0)</f>
        <v>33</v>
      </c>
      <c r="N736" s="276">
        <f>ROUND(E75,0)</f>
        <v>64558952</v>
      </c>
      <c r="O736" s="276">
        <f>ROUND(E73,0)</f>
        <v>60946397</v>
      </c>
      <c r="P736" s="276">
        <f>IF(E76&gt;0,ROUND(E76,0),0)</f>
        <v>23404</v>
      </c>
      <c r="Q736" s="276">
        <f>IF(E77&gt;0,ROUND(E77,0),0)</f>
        <v>0</v>
      </c>
      <c r="R736" s="276">
        <f>IF(E78&gt;0,ROUND(E78,0),0)</f>
        <v>269427</v>
      </c>
      <c r="S736" s="276">
        <f>IF(E79&gt;0,ROUND(E79,0),0)</f>
        <v>0</v>
      </c>
      <c r="T736" s="278">
        <f>IF(E80&gt;0,ROUND(E80,2),0)</f>
        <v>63.4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050*2021*6100*A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050*2021*6120*A</v>
      </c>
      <c r="B738" s="276">
        <f>ROUND(G59,0)</f>
        <v>932</v>
      </c>
      <c r="C738" s="278">
        <f>ROUND(G60,2)</f>
        <v>2.62</v>
      </c>
      <c r="D738" s="276">
        <f>ROUND(G61,0)</f>
        <v>326170</v>
      </c>
      <c r="E738" s="276">
        <f>ROUND(G62,0)</f>
        <v>28598</v>
      </c>
      <c r="F738" s="276">
        <f>ROUND(G63,0)</f>
        <v>0</v>
      </c>
      <c r="G738" s="276">
        <f>ROUND(G64,0)</f>
        <v>1902</v>
      </c>
      <c r="H738" s="276">
        <f>ROUND(G65,0)</f>
        <v>0</v>
      </c>
      <c r="I738" s="276">
        <f>ROUND(G66,0)</f>
        <v>306</v>
      </c>
      <c r="J738" s="276">
        <f>ROUND(G67,0)</f>
        <v>193434</v>
      </c>
      <c r="K738" s="276">
        <f>ROUND(G68,0)</f>
        <v>0</v>
      </c>
      <c r="L738" s="276">
        <f>ROUND(G69,0)</f>
        <v>6930</v>
      </c>
      <c r="M738" s="276">
        <f>ROUND(G70,0)</f>
        <v>11233</v>
      </c>
      <c r="N738" s="276">
        <f>ROUND(G75,0)</f>
        <v>3649863</v>
      </c>
      <c r="O738" s="276">
        <f>ROUND(G73,0)</f>
        <v>3649863</v>
      </c>
      <c r="P738" s="276">
        <f>IF(G76&gt;0,ROUND(G76,0),0)</f>
        <v>5778</v>
      </c>
      <c r="Q738" s="276">
        <f>IF(G77&gt;0,ROUND(G77,0),0)</f>
        <v>0</v>
      </c>
      <c r="R738" s="276">
        <f>IF(G78&gt;0,ROUND(G78,0),0)</f>
        <v>66519</v>
      </c>
      <c r="S738" s="276">
        <f>IF(G79&gt;0,ROUND(G79,0),0)</f>
        <v>0</v>
      </c>
      <c r="T738" s="278">
        <f>IF(G80&gt;0,ROUND(G80,2),0)</f>
        <v>0.37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050*2021*6140*A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050*2021*6150*A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050*2021*6170*A</v>
      </c>
      <c r="B741" s="276">
        <f>ROUND(J59,0)</f>
        <v>1403</v>
      </c>
      <c r="C741" s="278">
        <f>ROUND(J60,2)</f>
        <v>0.72</v>
      </c>
      <c r="D741" s="276">
        <f>ROUND(J61,0)</f>
        <v>89665</v>
      </c>
      <c r="E741" s="276">
        <f>ROUND(J62,0)</f>
        <v>7862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13316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2117674</v>
      </c>
      <c r="O741" s="276">
        <f>ROUND(J73,0)</f>
        <v>2117674</v>
      </c>
      <c r="P741" s="276">
        <f>IF(J76&gt;0,ROUND(J76,0),0)</f>
        <v>398</v>
      </c>
      <c r="Q741" s="276">
        <f>IF(J77&gt;0,ROUND(J77,0),0)</f>
        <v>0</v>
      </c>
      <c r="R741" s="276">
        <f>IF(J78&gt;0,ROUND(J78,0),0)</f>
        <v>4579</v>
      </c>
      <c r="S741" s="276">
        <f>IF(J79&gt;0,ROUND(J79,0),0)</f>
        <v>0</v>
      </c>
      <c r="T741" s="278">
        <f>IF(J80&gt;0,ROUND(J80,2),0)</f>
        <v>0.65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050*2021*6200*A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050*2021*6210*A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050*2021*6330*A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050*2021*6400*A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050*2021*7010*A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050*2021*7020*A</v>
      </c>
      <c r="B747" s="276">
        <f>ROUND(P59,0)</f>
        <v>0</v>
      </c>
      <c r="C747" s="278">
        <f>ROUND(P60,2)</f>
        <v>37.28</v>
      </c>
      <c r="D747" s="276">
        <f>ROUND(P61,0)</f>
        <v>3128846</v>
      </c>
      <c r="E747" s="276">
        <f>ROUND(P62,0)</f>
        <v>274333</v>
      </c>
      <c r="F747" s="276">
        <f>ROUND(P63,0)</f>
        <v>0</v>
      </c>
      <c r="G747" s="276">
        <f>ROUND(P64,0)</f>
        <v>7087952</v>
      </c>
      <c r="H747" s="276">
        <f>ROUND(P65,0)</f>
        <v>0</v>
      </c>
      <c r="I747" s="276">
        <f>ROUND(P66,0)</f>
        <v>180035</v>
      </c>
      <c r="J747" s="276">
        <f>ROUND(P67,0)</f>
        <v>382006</v>
      </c>
      <c r="K747" s="276">
        <f>ROUND(P68,0)</f>
        <v>61802</v>
      </c>
      <c r="L747" s="276">
        <f>ROUND(P69,0)</f>
        <v>12538</v>
      </c>
      <c r="M747" s="276">
        <f>ROUND(P70,0)</f>
        <v>0</v>
      </c>
      <c r="N747" s="276">
        <f>ROUND(P75,0)</f>
        <v>128928271</v>
      </c>
      <c r="O747" s="276">
        <f>ROUND(P73,0)</f>
        <v>31408970</v>
      </c>
      <c r="P747" s="276">
        <f>IF(P76&gt;0,ROUND(P76,0),0)</f>
        <v>11411</v>
      </c>
      <c r="Q747" s="276">
        <f>IF(P77&gt;0,ROUND(P77,0),0)</f>
        <v>0</v>
      </c>
      <c r="R747" s="276">
        <f>IF(P78&gt;0,ROUND(P78,0),0)</f>
        <v>131367</v>
      </c>
      <c r="S747" s="276">
        <f>IF(P79&gt;0,ROUND(P79,0),0)</f>
        <v>0</v>
      </c>
      <c r="T747" s="278">
        <f>IF(P80&gt;0,ROUND(P80,2),0)</f>
        <v>13.34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050*2021*7030*A</v>
      </c>
      <c r="B748" s="276">
        <f>ROUND(Q59,0)</f>
        <v>0</v>
      </c>
      <c r="C748" s="278">
        <f>ROUND(Q60,2)</f>
        <v>27.33</v>
      </c>
      <c r="D748" s="276">
        <f>ROUND(Q61,0)</f>
        <v>2909831</v>
      </c>
      <c r="E748" s="276">
        <f>ROUND(Q62,0)</f>
        <v>255130</v>
      </c>
      <c r="F748" s="276">
        <f>ROUND(Q63,0)</f>
        <v>0</v>
      </c>
      <c r="G748" s="276">
        <f>ROUND(Q64,0)</f>
        <v>24469</v>
      </c>
      <c r="H748" s="276">
        <f>ROUND(Q65,0)</f>
        <v>2781</v>
      </c>
      <c r="I748" s="276">
        <f>ROUND(Q66,0)</f>
        <v>6700</v>
      </c>
      <c r="J748" s="276">
        <f>ROUND(Q67,0)</f>
        <v>43367</v>
      </c>
      <c r="K748" s="276">
        <f>ROUND(Q68,0)</f>
        <v>0</v>
      </c>
      <c r="L748" s="276">
        <f>ROUND(Q69,0)</f>
        <v>2227</v>
      </c>
      <c r="M748" s="276">
        <f>ROUND(Q70,0)</f>
        <v>0</v>
      </c>
      <c r="N748" s="276">
        <f>ROUND(Q75,0)</f>
        <v>3988025</v>
      </c>
      <c r="O748" s="276">
        <f>ROUND(Q73,0)</f>
        <v>903279</v>
      </c>
      <c r="P748" s="276">
        <f>IF(Q76&gt;0,ROUND(Q76,0),0)</f>
        <v>1295</v>
      </c>
      <c r="Q748" s="276">
        <f>IF(Q77&gt;0,ROUND(Q77,0),0)</f>
        <v>0</v>
      </c>
      <c r="R748" s="276">
        <f>IF(Q78&gt;0,ROUND(Q78,0),0)</f>
        <v>14913</v>
      </c>
      <c r="S748" s="276">
        <f>IF(Q79&gt;0,ROUND(Q79,0),0)</f>
        <v>0</v>
      </c>
      <c r="T748" s="278">
        <f>IF(Q80&gt;0,ROUND(Q80,2),0)</f>
        <v>19.02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050*2021*7040*A</v>
      </c>
      <c r="B749" s="276">
        <f>ROUND(R59,0)</f>
        <v>0</v>
      </c>
      <c r="C749" s="278">
        <f>ROUND(R60,2)</f>
        <v>10.55</v>
      </c>
      <c r="D749" s="276">
        <f>ROUND(R61,0)</f>
        <v>5439960</v>
      </c>
      <c r="E749" s="276">
        <f>ROUND(R62,0)</f>
        <v>476968</v>
      </c>
      <c r="F749" s="276">
        <f>ROUND(R63,0)</f>
        <v>0</v>
      </c>
      <c r="G749" s="276">
        <f>ROUND(R64,0)</f>
        <v>159162</v>
      </c>
      <c r="H749" s="276">
        <f>ROUND(R65,0)</f>
        <v>0</v>
      </c>
      <c r="I749" s="276">
        <f>ROUND(R66,0)</f>
        <v>103063</v>
      </c>
      <c r="J749" s="276">
        <f>ROUND(R67,0)</f>
        <v>0</v>
      </c>
      <c r="K749" s="276">
        <f>ROUND(R68,0)</f>
        <v>0</v>
      </c>
      <c r="L749" s="276">
        <f>ROUND(R69,0)</f>
        <v>74994</v>
      </c>
      <c r="M749" s="276">
        <f>ROUND(R70,0)</f>
        <v>15</v>
      </c>
      <c r="N749" s="276">
        <f>ROUND(R75,0)</f>
        <v>20002995</v>
      </c>
      <c r="O749" s="276">
        <f>ROUND(R73,0)</f>
        <v>2166052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050*2021*7050*A</v>
      </c>
      <c r="B750" s="276"/>
      <c r="C750" s="278">
        <f>ROUND(S60,2)</f>
        <v>11.78</v>
      </c>
      <c r="D750" s="276">
        <f>ROUND(S61,0)</f>
        <v>624612</v>
      </c>
      <c r="E750" s="276">
        <f>ROUND(S62,0)</f>
        <v>54765</v>
      </c>
      <c r="F750" s="276">
        <f>ROUND(S63,0)</f>
        <v>0</v>
      </c>
      <c r="G750" s="276">
        <f>ROUND(S64,0)</f>
        <v>2153807</v>
      </c>
      <c r="H750" s="276">
        <f>ROUND(S65,0)</f>
        <v>0</v>
      </c>
      <c r="I750" s="276">
        <f>ROUND(S66,0)</f>
        <v>331010</v>
      </c>
      <c r="J750" s="276">
        <f>ROUND(S67,0)</f>
        <v>183318</v>
      </c>
      <c r="K750" s="276">
        <f>ROUND(S68,0)</f>
        <v>0</v>
      </c>
      <c r="L750" s="276">
        <f>ROUND(S69,0)</f>
        <v>2422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5476</v>
      </c>
      <c r="Q750" s="276">
        <f>IF(S77&gt;0,ROUND(S77,0),0)</f>
        <v>0</v>
      </c>
      <c r="R750" s="276">
        <f>IF(S78&gt;0,ROUND(S78,0),0)</f>
        <v>63041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050*2021*7060*A</v>
      </c>
      <c r="B751" s="276"/>
      <c r="C751" s="278">
        <f>ROUND(T60,2)</f>
        <v>4.0199999999999996</v>
      </c>
      <c r="D751" s="276">
        <f>ROUND(T61,0)</f>
        <v>421610</v>
      </c>
      <c r="E751" s="276">
        <f>ROUND(T62,0)</f>
        <v>36966</v>
      </c>
      <c r="F751" s="276">
        <f>ROUND(T63,0)</f>
        <v>0</v>
      </c>
      <c r="G751" s="276">
        <f>ROUND(T64,0)</f>
        <v>164535</v>
      </c>
      <c r="H751" s="276">
        <f>ROUND(T65,0)</f>
        <v>0</v>
      </c>
      <c r="I751" s="276">
        <f>ROUND(T66,0)</f>
        <v>0</v>
      </c>
      <c r="J751" s="276">
        <f>ROUND(T67,0)</f>
        <v>17823</v>
      </c>
      <c r="K751" s="276">
        <f>ROUND(T68,0)</f>
        <v>0</v>
      </c>
      <c r="L751" s="276">
        <f>ROUND(T69,0)</f>
        <v>1510</v>
      </c>
      <c r="M751" s="276">
        <f>ROUND(T70,0)</f>
        <v>0</v>
      </c>
      <c r="N751" s="276">
        <f>ROUND(T75,0)</f>
        <v>3648830</v>
      </c>
      <c r="O751" s="276">
        <f>ROUND(T73,0)</f>
        <v>1491201</v>
      </c>
      <c r="P751" s="276">
        <f>IF(T76&gt;0,ROUND(T76,0),0)</f>
        <v>532</v>
      </c>
      <c r="Q751" s="276">
        <f>IF(T77&gt;0,ROUND(T77,0),0)</f>
        <v>0</v>
      </c>
      <c r="R751" s="276">
        <f>IF(T78&gt;0,ROUND(T78,0),0)</f>
        <v>6129</v>
      </c>
      <c r="S751" s="276">
        <f>IF(T79&gt;0,ROUND(T79,0),0)</f>
        <v>0</v>
      </c>
      <c r="T751" s="278">
        <f>IF(T80&gt;0,ROUND(T80,2),0)</f>
        <v>2.71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050*2021*7070*A</v>
      </c>
      <c r="B752" s="276">
        <f>ROUND(U59,0)</f>
        <v>0</v>
      </c>
      <c r="C752" s="278">
        <f>ROUND(U60,2)</f>
        <v>32.03</v>
      </c>
      <c r="D752" s="276">
        <f>ROUND(U61,0)</f>
        <v>2583751</v>
      </c>
      <c r="E752" s="276">
        <f>ROUND(U62,0)</f>
        <v>226539</v>
      </c>
      <c r="F752" s="276">
        <f>ROUND(U63,0)</f>
        <v>94009</v>
      </c>
      <c r="G752" s="276">
        <f>ROUND(U64,0)</f>
        <v>2859544</v>
      </c>
      <c r="H752" s="276">
        <f>ROUND(U65,0)</f>
        <v>600</v>
      </c>
      <c r="I752" s="276">
        <f>ROUND(U66,0)</f>
        <v>1907320</v>
      </c>
      <c r="J752" s="276">
        <f>ROUND(U67,0)</f>
        <v>131099</v>
      </c>
      <c r="K752" s="276">
        <f>ROUND(U68,0)</f>
        <v>-59777</v>
      </c>
      <c r="L752" s="276">
        <f>ROUND(U69,0)</f>
        <v>-150321</v>
      </c>
      <c r="M752" s="276">
        <f>ROUND(U70,0)</f>
        <v>3863</v>
      </c>
      <c r="N752" s="276">
        <f>ROUND(U75,0)</f>
        <v>56799944</v>
      </c>
      <c r="O752" s="276">
        <f>ROUND(U73,0)</f>
        <v>21816068</v>
      </c>
      <c r="P752" s="276">
        <f>IF(U76&gt;0,ROUND(U76,0),0)</f>
        <v>3916</v>
      </c>
      <c r="Q752" s="276">
        <f>IF(U77&gt;0,ROUND(U77,0),0)</f>
        <v>0</v>
      </c>
      <c r="R752" s="276">
        <f>IF(U78&gt;0,ROUND(U78,0),0)</f>
        <v>45083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050*2021*7110*A</v>
      </c>
      <c r="B753" s="276">
        <f>ROUND(V59,0)</f>
        <v>0</v>
      </c>
      <c r="C753" s="278">
        <f>ROUND(V60,2)</f>
        <v>12.4</v>
      </c>
      <c r="D753" s="276">
        <f>ROUND(V61,0)</f>
        <v>1403248</v>
      </c>
      <c r="E753" s="276">
        <f>ROUND(V62,0)</f>
        <v>123035</v>
      </c>
      <c r="F753" s="276">
        <f>ROUND(V63,0)</f>
        <v>30500</v>
      </c>
      <c r="G753" s="276">
        <f>ROUND(V64,0)</f>
        <v>1468912</v>
      </c>
      <c r="H753" s="276">
        <f>ROUND(V65,0)</f>
        <v>1736</v>
      </c>
      <c r="I753" s="276">
        <f>ROUND(V66,0)</f>
        <v>84350</v>
      </c>
      <c r="J753" s="276">
        <f>ROUND(V67,0)</f>
        <v>15882</v>
      </c>
      <c r="K753" s="276">
        <f>ROUND(V68,0)</f>
        <v>3341</v>
      </c>
      <c r="L753" s="276">
        <f>ROUND(V69,0)</f>
        <v>47093</v>
      </c>
      <c r="M753" s="276">
        <f>ROUND(V70,0)</f>
        <v>0</v>
      </c>
      <c r="N753" s="276">
        <f>ROUND(V75,0)</f>
        <v>32409914</v>
      </c>
      <c r="O753" s="276">
        <f>ROUND(V73,0)</f>
        <v>15568317</v>
      </c>
      <c r="P753" s="276">
        <f>IF(V76&gt;0,ROUND(V76,0),0)</f>
        <v>474</v>
      </c>
      <c r="Q753" s="276">
        <f>IF(V77&gt;0,ROUND(V77,0),0)</f>
        <v>0</v>
      </c>
      <c r="R753" s="276">
        <f>IF(V78&gt;0,ROUND(V78,0),0)</f>
        <v>5462</v>
      </c>
      <c r="S753" s="276">
        <f>IF(V79&gt;0,ROUND(V79,0),0)</f>
        <v>0</v>
      </c>
      <c r="T753" s="278">
        <f>IF(V80&gt;0,ROUND(V80,2),0)</f>
        <v>5.07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050*2021*7120*A</v>
      </c>
      <c r="B754" s="276">
        <f>ROUND(W59,0)</f>
        <v>0</v>
      </c>
      <c r="C754" s="278">
        <f>ROUND(W60,2)</f>
        <v>3.61</v>
      </c>
      <c r="D754" s="276">
        <f>ROUND(W61,0)</f>
        <v>362210</v>
      </c>
      <c r="E754" s="276">
        <f>ROUND(W62,0)</f>
        <v>31758</v>
      </c>
      <c r="F754" s="276">
        <f>ROUND(W63,0)</f>
        <v>0</v>
      </c>
      <c r="G754" s="276">
        <f>ROUND(W64,0)</f>
        <v>41066</v>
      </c>
      <c r="H754" s="276">
        <f>ROUND(W65,0)</f>
        <v>635</v>
      </c>
      <c r="I754" s="276">
        <f>ROUND(W66,0)</f>
        <v>239899</v>
      </c>
      <c r="J754" s="276">
        <f>ROUND(W67,0)</f>
        <v>56462</v>
      </c>
      <c r="K754" s="276">
        <f>ROUND(W68,0)</f>
        <v>0</v>
      </c>
      <c r="L754" s="276">
        <f>ROUND(W69,0)</f>
        <v>4141</v>
      </c>
      <c r="M754" s="276">
        <f>ROUND(W70,0)</f>
        <v>0</v>
      </c>
      <c r="N754" s="276">
        <f>ROUND(W75,0)</f>
        <v>16787231</v>
      </c>
      <c r="O754" s="276">
        <f>ROUND(W73,0)</f>
        <v>1668879</v>
      </c>
      <c r="P754" s="276">
        <f>IF(W76&gt;0,ROUND(W76,0),0)</f>
        <v>1687</v>
      </c>
      <c r="Q754" s="276">
        <f>IF(W77&gt;0,ROUND(W77,0),0)</f>
        <v>0</v>
      </c>
      <c r="R754" s="276">
        <f>IF(W78&gt;0,ROUND(W78,0),0)</f>
        <v>19416</v>
      </c>
      <c r="S754" s="276">
        <f>IF(W79&gt;0,ROUND(W79,0),0)</f>
        <v>0</v>
      </c>
      <c r="T754" s="278">
        <f>IF(W80&gt;0,ROUND(W80,2),0)</f>
        <v>0.05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050*2021*7130*A</v>
      </c>
      <c r="B755" s="276">
        <f>ROUND(X59,0)</f>
        <v>0</v>
      </c>
      <c r="C755" s="278">
        <f>ROUND(X60,2)</f>
        <v>8.33</v>
      </c>
      <c r="D755" s="276">
        <f>ROUND(X61,0)</f>
        <v>773357</v>
      </c>
      <c r="E755" s="276">
        <f>ROUND(X62,0)</f>
        <v>67807</v>
      </c>
      <c r="F755" s="276">
        <f>ROUND(X63,0)</f>
        <v>0</v>
      </c>
      <c r="G755" s="276">
        <f>ROUND(X64,0)</f>
        <v>265373</v>
      </c>
      <c r="H755" s="276">
        <f>ROUND(X65,0)</f>
        <v>0</v>
      </c>
      <c r="I755" s="276">
        <f>ROUND(X66,0)</f>
        <v>890669</v>
      </c>
      <c r="J755" s="276">
        <f>ROUND(X67,0)</f>
        <v>45827</v>
      </c>
      <c r="K755" s="276">
        <f>ROUND(X68,0)</f>
        <v>17200</v>
      </c>
      <c r="L755" s="276">
        <f>ROUND(X69,0)</f>
        <v>840</v>
      </c>
      <c r="M755" s="276">
        <f>ROUND(X70,0)</f>
        <v>0</v>
      </c>
      <c r="N755" s="276">
        <f>ROUND(X75,0)</f>
        <v>51545158</v>
      </c>
      <c r="O755" s="276">
        <f>ROUND(X73,0)</f>
        <v>12385926</v>
      </c>
      <c r="P755" s="276">
        <f>IF(X76&gt;0,ROUND(X76,0),0)</f>
        <v>1369</v>
      </c>
      <c r="Q755" s="276">
        <f>IF(X77&gt;0,ROUND(X77,0),0)</f>
        <v>0</v>
      </c>
      <c r="R755" s="276">
        <f>IF(X78&gt;0,ROUND(X78,0),0)</f>
        <v>15759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050*2021*7140*A</v>
      </c>
      <c r="B756" s="276">
        <f>ROUND(Y59,0)</f>
        <v>0</v>
      </c>
      <c r="C756" s="278">
        <f>ROUND(Y60,2)</f>
        <v>38.29</v>
      </c>
      <c r="D756" s="276">
        <f>ROUND(Y61,0)</f>
        <v>3272927</v>
      </c>
      <c r="E756" s="276">
        <f>ROUND(Y62,0)</f>
        <v>286965</v>
      </c>
      <c r="F756" s="276">
        <f>ROUND(Y63,0)</f>
        <v>0</v>
      </c>
      <c r="G756" s="276">
        <f>ROUND(Y64,0)</f>
        <v>404504</v>
      </c>
      <c r="H756" s="276">
        <f>ROUND(Y65,0)</f>
        <v>152</v>
      </c>
      <c r="I756" s="276">
        <f>ROUND(Y66,0)</f>
        <v>379748</v>
      </c>
      <c r="J756" s="276">
        <f>ROUND(Y67,0)</f>
        <v>215659</v>
      </c>
      <c r="K756" s="276">
        <f>ROUND(Y68,0)</f>
        <v>14145</v>
      </c>
      <c r="L756" s="276">
        <f>ROUND(Y69,0)</f>
        <v>61442</v>
      </c>
      <c r="M756" s="276">
        <f>ROUND(Y70,0)</f>
        <v>7504</v>
      </c>
      <c r="N756" s="276">
        <f>ROUND(Y75,0)</f>
        <v>32373161</v>
      </c>
      <c r="O756" s="276">
        <f>ROUND(Y73,0)</f>
        <v>4575684</v>
      </c>
      <c r="P756" s="276">
        <f>IF(Y76&gt;0,ROUND(Y76,0),0)</f>
        <v>6442</v>
      </c>
      <c r="Q756" s="276">
        <f>IF(Y77&gt;0,ROUND(Y77,0),0)</f>
        <v>0</v>
      </c>
      <c r="R756" s="276">
        <f>IF(Y78&gt;0,ROUND(Y78,0),0)</f>
        <v>74162</v>
      </c>
      <c r="S756" s="276">
        <f>IF(Y79&gt;0,ROUND(Y79,0),0)</f>
        <v>0</v>
      </c>
      <c r="T756" s="278">
        <f>IF(Y80&gt;0,ROUND(Y80,2),0)</f>
        <v>2.41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050*2021*7150*A</v>
      </c>
      <c r="B757" s="276">
        <f>ROUND(Z59,0)</f>
        <v>0</v>
      </c>
      <c r="C757" s="278">
        <f>ROUND(Z60,2)</f>
        <v>18.54</v>
      </c>
      <c r="D757" s="276">
        <f>ROUND(Z61,0)</f>
        <v>1892617</v>
      </c>
      <c r="E757" s="276">
        <f>ROUND(Z62,0)</f>
        <v>165942</v>
      </c>
      <c r="F757" s="276">
        <f>ROUND(Z63,0)</f>
        <v>0</v>
      </c>
      <c r="G757" s="276">
        <f>ROUND(Z64,0)</f>
        <v>140000</v>
      </c>
      <c r="H757" s="276">
        <f>ROUND(Z65,0)</f>
        <v>1116</v>
      </c>
      <c r="I757" s="276">
        <f>ROUND(Z66,0)</f>
        <v>777698</v>
      </c>
      <c r="J757" s="276">
        <f>ROUND(Z67,0)</f>
        <v>286019</v>
      </c>
      <c r="K757" s="276">
        <f>ROUND(Z68,0)</f>
        <v>0</v>
      </c>
      <c r="L757" s="276">
        <f>ROUND(Z69,0)</f>
        <v>17375</v>
      </c>
      <c r="M757" s="276">
        <f>ROUND(Z70,0)</f>
        <v>2794</v>
      </c>
      <c r="N757" s="276">
        <f>ROUND(Z75,0)</f>
        <v>18055726</v>
      </c>
      <c r="O757" s="276">
        <f>ROUND(Z73,0)</f>
        <v>283860</v>
      </c>
      <c r="P757" s="276">
        <f>IF(Z76&gt;0,ROUND(Z76,0),0)</f>
        <v>8544</v>
      </c>
      <c r="Q757" s="276">
        <f>IF(Z77&gt;0,ROUND(Z77,0),0)</f>
        <v>0</v>
      </c>
      <c r="R757" s="276">
        <f>IF(Z78&gt;0,ROUND(Z78,0),0)</f>
        <v>98358</v>
      </c>
      <c r="S757" s="276">
        <f>IF(Z79&gt;0,ROUND(Z79,0),0)</f>
        <v>0</v>
      </c>
      <c r="T757" s="278">
        <f>IF(Z80&gt;0,ROUND(Z80,2),0)</f>
        <v>6.3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050*2021*7160*A</v>
      </c>
      <c r="B758" s="276">
        <f>ROUND(AA59,0)</f>
        <v>0</v>
      </c>
      <c r="C758" s="278">
        <f>ROUND(AA60,2)</f>
        <v>2.15</v>
      </c>
      <c r="D758" s="276">
        <f>ROUND(AA61,0)</f>
        <v>235112</v>
      </c>
      <c r="E758" s="276">
        <f>ROUND(AA62,0)</f>
        <v>20614</v>
      </c>
      <c r="F758" s="276">
        <f>ROUND(AA63,0)</f>
        <v>0</v>
      </c>
      <c r="G758" s="276">
        <f>ROUND(AA64,0)</f>
        <v>227921</v>
      </c>
      <c r="H758" s="276">
        <f>ROUND(AA65,0)</f>
        <v>0</v>
      </c>
      <c r="I758" s="276">
        <f>ROUND(AA66,0)</f>
        <v>37591</v>
      </c>
      <c r="J758" s="276">
        <f>ROUND(AA67,0)</f>
        <v>34755</v>
      </c>
      <c r="K758" s="276">
        <f>ROUND(AA68,0)</f>
        <v>68750</v>
      </c>
      <c r="L758" s="276">
        <f>ROUND(AA69,0)</f>
        <v>1052</v>
      </c>
      <c r="M758" s="276">
        <f>ROUND(AA70,0)</f>
        <v>0</v>
      </c>
      <c r="N758" s="276">
        <f>ROUND(AA75,0)</f>
        <v>5318844</v>
      </c>
      <c r="O758" s="276">
        <f>ROUND(AA73,0)</f>
        <v>448046</v>
      </c>
      <c r="P758" s="276">
        <f>IF(AA76&gt;0,ROUND(AA76,0),0)</f>
        <v>1038</v>
      </c>
      <c r="Q758" s="276">
        <f>IF(AA77&gt;0,ROUND(AA77,0),0)</f>
        <v>0</v>
      </c>
      <c r="R758" s="276">
        <f>IF(AA78&gt;0,ROUND(AA78,0),0)</f>
        <v>11952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050*2021*7170*A</v>
      </c>
      <c r="B759" s="276"/>
      <c r="C759" s="278">
        <f>ROUND(AB60,2)</f>
        <v>29.03</v>
      </c>
      <c r="D759" s="276">
        <f>ROUND(AB61,0)</f>
        <v>2851893</v>
      </c>
      <c r="E759" s="276">
        <f>ROUND(AB62,0)</f>
        <v>250050</v>
      </c>
      <c r="F759" s="276">
        <f>ROUND(AB63,0)</f>
        <v>0</v>
      </c>
      <c r="G759" s="276">
        <f>ROUND(AB64,0)</f>
        <v>20593152</v>
      </c>
      <c r="H759" s="276">
        <f>ROUND(AB65,0)</f>
        <v>525</v>
      </c>
      <c r="I759" s="276">
        <f>ROUND(AB66,0)</f>
        <v>28310</v>
      </c>
      <c r="J759" s="276">
        <f>ROUND(AB67,0)</f>
        <v>69675</v>
      </c>
      <c r="K759" s="276">
        <f>ROUND(AB68,0)</f>
        <v>307674</v>
      </c>
      <c r="L759" s="276">
        <f>ROUND(AB69,0)</f>
        <v>24017</v>
      </c>
      <c r="M759" s="276">
        <f>ROUND(AB70,0)</f>
        <v>1779907</v>
      </c>
      <c r="N759" s="276">
        <f>ROUND(AB75,0)</f>
        <v>116766803</v>
      </c>
      <c r="O759" s="276">
        <f>ROUND(AB73,0)</f>
        <v>19358871</v>
      </c>
      <c r="P759" s="276">
        <f>IF(AB76&gt;0,ROUND(AB76,0),0)</f>
        <v>2081</v>
      </c>
      <c r="Q759" s="276">
        <f>IF(AB77&gt;0,ROUND(AB77,0),0)</f>
        <v>0</v>
      </c>
      <c r="R759" s="276">
        <f>IF(AB78&gt;0,ROUND(AB78,0),0)</f>
        <v>23960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050*2021*7180*A</v>
      </c>
      <c r="B760" s="276">
        <f>ROUND(AC59,0)</f>
        <v>0</v>
      </c>
      <c r="C760" s="278">
        <f>ROUND(AC60,2)</f>
        <v>30.02</v>
      </c>
      <c r="D760" s="276">
        <f>ROUND(AC61,0)</f>
        <v>2727134</v>
      </c>
      <c r="E760" s="276">
        <f>ROUND(AC62,0)</f>
        <v>239111</v>
      </c>
      <c r="F760" s="276">
        <f>ROUND(AC63,0)</f>
        <v>15700</v>
      </c>
      <c r="G760" s="276">
        <f>ROUND(AC64,0)</f>
        <v>678519</v>
      </c>
      <c r="H760" s="276">
        <f>ROUND(AC65,0)</f>
        <v>0</v>
      </c>
      <c r="I760" s="276">
        <f>ROUND(AC66,0)</f>
        <v>79602</v>
      </c>
      <c r="J760" s="276">
        <f>ROUND(AC67,0)</f>
        <v>115774</v>
      </c>
      <c r="K760" s="276">
        <f>ROUND(AC68,0)</f>
        <v>2667</v>
      </c>
      <c r="L760" s="276">
        <f>ROUND(AC69,0)</f>
        <v>21641</v>
      </c>
      <c r="M760" s="276">
        <f>ROUND(AC70,0)</f>
        <v>0</v>
      </c>
      <c r="N760" s="276">
        <f>ROUND(AC75,0)</f>
        <v>25926350</v>
      </c>
      <c r="O760" s="276">
        <f>ROUND(AC73,0)</f>
        <v>15365494</v>
      </c>
      <c r="P760" s="276">
        <f>IF(AC76&gt;0,ROUND(AC76,0),0)</f>
        <v>3458</v>
      </c>
      <c r="Q760" s="276">
        <f>IF(AC77&gt;0,ROUND(AC77,0),0)</f>
        <v>0</v>
      </c>
      <c r="R760" s="276">
        <f>IF(AC78&gt;0,ROUND(AC78,0),0)</f>
        <v>39813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050*2021*7190*A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050*2021*7200*A</v>
      </c>
      <c r="B762" s="276">
        <f>ROUND(AE59,0)</f>
        <v>0</v>
      </c>
      <c r="C762" s="278">
        <f>ROUND(AE60,2)</f>
        <v>11.26</v>
      </c>
      <c r="D762" s="276">
        <f>ROUND(AE61,0)</f>
        <v>948594</v>
      </c>
      <c r="E762" s="276">
        <f>ROUND(AE62,0)</f>
        <v>83171</v>
      </c>
      <c r="F762" s="276">
        <f>ROUND(AE63,0)</f>
        <v>0</v>
      </c>
      <c r="G762" s="276">
        <f>ROUND(AE64,0)</f>
        <v>12633</v>
      </c>
      <c r="H762" s="276">
        <f>ROUND(AE65,0)</f>
        <v>0</v>
      </c>
      <c r="I762" s="276">
        <f>ROUND(AE66,0)</f>
        <v>1190</v>
      </c>
      <c r="J762" s="276">
        <f>ROUND(AE67,0)</f>
        <v>94899</v>
      </c>
      <c r="K762" s="276">
        <f>ROUND(AE68,0)</f>
        <v>2037</v>
      </c>
      <c r="L762" s="276">
        <f>ROUND(AE69,0)</f>
        <v>3172</v>
      </c>
      <c r="M762" s="276">
        <f>ROUND(AE70,0)</f>
        <v>0</v>
      </c>
      <c r="N762" s="276">
        <f>ROUND(AE75,0)</f>
        <v>2774772</v>
      </c>
      <c r="O762" s="276">
        <f>ROUND(AE73,0)</f>
        <v>2437347</v>
      </c>
      <c r="P762" s="276">
        <f>IF(AE76&gt;0,ROUND(AE76,0),0)</f>
        <v>2835</v>
      </c>
      <c r="Q762" s="276">
        <f>IF(AE77&gt;0,ROUND(AE77,0),0)</f>
        <v>0</v>
      </c>
      <c r="R762" s="276">
        <f>IF(AE78&gt;0,ROUND(AE78,0),0)</f>
        <v>32635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050*2021*7220*A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050*2021*7230*A</v>
      </c>
      <c r="B764" s="276">
        <f>ROUND(AG59,0)</f>
        <v>0</v>
      </c>
      <c r="C764" s="278">
        <f>ROUND(AG60,2)</f>
        <v>48.19</v>
      </c>
      <c r="D764" s="276">
        <f>ROUND(AG61,0)</f>
        <v>8068757</v>
      </c>
      <c r="E764" s="276">
        <f>ROUND(AG62,0)</f>
        <v>707457</v>
      </c>
      <c r="F764" s="276">
        <f>ROUND(AG63,0)</f>
        <v>765785</v>
      </c>
      <c r="G764" s="276">
        <f>ROUND(AG64,0)</f>
        <v>902032</v>
      </c>
      <c r="H764" s="276">
        <f>ROUND(AG65,0)</f>
        <v>0</v>
      </c>
      <c r="I764" s="276">
        <f>ROUND(AG66,0)</f>
        <v>104874</v>
      </c>
      <c r="J764" s="276">
        <f>ROUND(AG67,0)</f>
        <v>239407</v>
      </c>
      <c r="K764" s="276">
        <f>ROUND(AG68,0)</f>
        <v>0</v>
      </c>
      <c r="L764" s="276">
        <f>ROUND(AG69,0)</f>
        <v>60615</v>
      </c>
      <c r="M764" s="276">
        <f>ROUND(AG70,0)</f>
        <v>32097</v>
      </c>
      <c r="N764" s="276">
        <f>ROUND(AG75,0)</f>
        <v>61178741</v>
      </c>
      <c r="O764" s="276">
        <f>ROUND(AG73,0)</f>
        <v>12180870</v>
      </c>
      <c r="P764" s="276">
        <f>IF(AG76&gt;0,ROUND(AG76,0),0)</f>
        <v>7152</v>
      </c>
      <c r="Q764" s="276">
        <f>IF(AG77&gt;0,ROUND(AG77,0),0)</f>
        <v>0</v>
      </c>
      <c r="R764" s="276">
        <f>IF(AG78&gt;0,ROUND(AG78,0),0)</f>
        <v>82329</v>
      </c>
      <c r="S764" s="276">
        <f>IF(AG79&gt;0,ROUND(AG79,0),0)</f>
        <v>0</v>
      </c>
      <c r="T764" s="278">
        <f>IF(AG80&gt;0,ROUND(AG80,2),0)</f>
        <v>17.05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050*2021*7240*A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050*2021*7250*A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050*2021*7260*A</v>
      </c>
      <c r="B767" s="276">
        <f>ROUND(AJ59,0)</f>
        <v>0</v>
      </c>
      <c r="C767" s="278">
        <f>ROUND(AJ60,2)</f>
        <v>3.73</v>
      </c>
      <c r="D767" s="276">
        <f>ROUND(AJ61,0)</f>
        <v>406737</v>
      </c>
      <c r="E767" s="276">
        <f>ROUND(AJ62,0)</f>
        <v>35662</v>
      </c>
      <c r="F767" s="276">
        <f>ROUND(AJ63,0)</f>
        <v>0</v>
      </c>
      <c r="G767" s="276">
        <f>ROUND(AJ64,0)</f>
        <v>3345</v>
      </c>
      <c r="H767" s="276">
        <f>ROUND(AJ65,0)</f>
        <v>75</v>
      </c>
      <c r="I767" s="276">
        <f>ROUND(AJ66,0)</f>
        <v>239</v>
      </c>
      <c r="J767" s="276">
        <f>ROUND(AJ67,0)</f>
        <v>0</v>
      </c>
      <c r="K767" s="276">
        <f>ROUND(AJ68,0)</f>
        <v>0</v>
      </c>
      <c r="L767" s="276">
        <f>ROUND(AJ69,0)</f>
        <v>1795</v>
      </c>
      <c r="M767" s="276">
        <f>ROUND(AJ70,0)</f>
        <v>900</v>
      </c>
      <c r="N767" s="276">
        <f>ROUND(AJ75,0)</f>
        <v>290980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0.66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050*2021*7310*A</v>
      </c>
      <c r="B768" s="276">
        <f>ROUND(AK59,0)</f>
        <v>0</v>
      </c>
      <c r="C768" s="278">
        <f>ROUND(AK60,2)</f>
        <v>8.74</v>
      </c>
      <c r="D768" s="276">
        <f>ROUND(AK61,0)</f>
        <v>728638</v>
      </c>
      <c r="E768" s="276">
        <f>ROUND(AK62,0)</f>
        <v>63886</v>
      </c>
      <c r="F768" s="276">
        <f>ROUND(AK63,0)</f>
        <v>0</v>
      </c>
      <c r="G768" s="276">
        <f>ROUND(AK64,0)</f>
        <v>3920</v>
      </c>
      <c r="H768" s="276">
        <f>ROUND(AK65,0)</f>
        <v>457</v>
      </c>
      <c r="I768" s="276">
        <f>ROUND(AK66,0)</f>
        <v>36</v>
      </c>
      <c r="J768" s="276">
        <f>ROUND(AK67,0)</f>
        <v>52005</v>
      </c>
      <c r="K768" s="276">
        <f>ROUND(AK68,0)</f>
        <v>0</v>
      </c>
      <c r="L768" s="276">
        <f>ROUND(AK69,0)</f>
        <v>6994</v>
      </c>
      <c r="M768" s="276">
        <f>ROUND(AK70,0)</f>
        <v>0</v>
      </c>
      <c r="N768" s="276">
        <f>ROUND(AK75,0)</f>
        <v>2076144</v>
      </c>
      <c r="O768" s="276">
        <f>ROUND(AK73,0)</f>
        <v>1934755</v>
      </c>
      <c r="P768" s="276">
        <f>IF(AK76&gt;0,ROUND(AK76,0),0)</f>
        <v>1553</v>
      </c>
      <c r="Q768" s="276">
        <f>IF(AK77&gt;0,ROUND(AK77,0),0)</f>
        <v>0</v>
      </c>
      <c r="R768" s="276">
        <f>IF(AK78&gt;0,ROUND(AK78,0),0)</f>
        <v>17884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050*2021*7320*A</v>
      </c>
      <c r="B769" s="276">
        <f>ROUND(AL59,0)</f>
        <v>0</v>
      </c>
      <c r="C769" s="278">
        <f>ROUND(AL60,2)</f>
        <v>2.33</v>
      </c>
      <c r="D769" s="276">
        <f>ROUND(AL61,0)</f>
        <v>213472</v>
      </c>
      <c r="E769" s="276">
        <f>ROUND(AL62,0)</f>
        <v>18717</v>
      </c>
      <c r="F769" s="276">
        <f>ROUND(AL63,0)</f>
        <v>0</v>
      </c>
      <c r="G769" s="276">
        <f>ROUND(AL64,0)</f>
        <v>448</v>
      </c>
      <c r="H769" s="276">
        <f>ROUND(AL65,0)</f>
        <v>254</v>
      </c>
      <c r="I769" s="276">
        <f>ROUND(AL66,0)</f>
        <v>104</v>
      </c>
      <c r="J769" s="276">
        <f>ROUND(AL67,0)</f>
        <v>11311</v>
      </c>
      <c r="K769" s="276">
        <f>ROUND(AL68,0)</f>
        <v>0</v>
      </c>
      <c r="L769" s="276">
        <f>ROUND(AL69,0)</f>
        <v>200</v>
      </c>
      <c r="M769" s="276">
        <f>ROUND(AL70,0)</f>
        <v>0</v>
      </c>
      <c r="N769" s="276">
        <f>ROUND(AL75,0)</f>
        <v>793858</v>
      </c>
      <c r="O769" s="276">
        <f>ROUND(AL73,0)</f>
        <v>716557</v>
      </c>
      <c r="P769" s="276">
        <f>IF(AL76&gt;0,ROUND(AL76,0),0)</f>
        <v>338</v>
      </c>
      <c r="Q769" s="276">
        <f>IF(AL77&gt;0,ROUND(AL77,0),0)</f>
        <v>0</v>
      </c>
      <c r="R769" s="276">
        <f>IF(AL78&gt;0,ROUND(AL78,0),0)</f>
        <v>3890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050*2021*7330*A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050*2021*7340*A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050*2021*7350*A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050*2021*7380*A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050*2021*7390*A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050*2021*7400*A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050*2021*7410*A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050*2021*7420*A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050*2021*7430*A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050*2021*7490*A</v>
      </c>
      <c r="B779" s="276"/>
      <c r="C779" s="278">
        <f>ROUND(AV60,2)</f>
        <v>0</v>
      </c>
      <c r="D779" s="276">
        <f>ROUND(AV61,0)</f>
        <v>221</v>
      </c>
      <c r="E779" s="276">
        <f>ROUND(AV62,0)</f>
        <v>19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6731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201</v>
      </c>
      <c r="Q779" s="276">
        <f>IF(AV77&gt;0,ROUND(AV77,0),0)</f>
        <v>0</v>
      </c>
      <c r="R779" s="276">
        <f>IF(AV78&gt;0,ROUND(AV78,0),0)</f>
        <v>2315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050*2021*8200*A</v>
      </c>
      <c r="B780" s="276"/>
      <c r="C780" s="278">
        <f>ROUND(AW60,2)</f>
        <v>1.77</v>
      </c>
      <c r="D780" s="276">
        <f>ROUND(AW61,0)</f>
        <v>98517</v>
      </c>
      <c r="E780" s="276">
        <f>ROUND(AW62,0)</f>
        <v>8638</v>
      </c>
      <c r="F780" s="276">
        <f>ROUND(AW63,0)</f>
        <v>0</v>
      </c>
      <c r="G780" s="276">
        <f>ROUND(AW64,0)</f>
        <v>235</v>
      </c>
      <c r="H780" s="276">
        <f>ROUND(AW65,0)</f>
        <v>425</v>
      </c>
      <c r="I780" s="276">
        <f>ROUND(AW66,0)</f>
        <v>297</v>
      </c>
      <c r="J780" s="276">
        <f>ROUND(AW67,0)</f>
        <v>5955</v>
      </c>
      <c r="K780" s="276">
        <f>ROUND(AW68,0)</f>
        <v>0</v>
      </c>
      <c r="L780" s="276">
        <f>ROUND(AW69,0)</f>
        <v>928</v>
      </c>
      <c r="M780" s="276">
        <f>ROUND(AW70,0)</f>
        <v>17015</v>
      </c>
      <c r="N780" s="276"/>
      <c r="O780" s="276"/>
      <c r="P780" s="276">
        <f>IF(AW76&gt;0,ROUND(AW76,0),0)</f>
        <v>178</v>
      </c>
      <c r="Q780" s="276">
        <f>IF(AW77&gt;0,ROUND(AW77,0),0)</f>
        <v>0</v>
      </c>
      <c r="R780" s="276">
        <f>IF(AW78&gt;0,ROUND(AW78,0),0)</f>
        <v>2048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050*2021*8310*A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3869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198749</v>
      </c>
      <c r="L781" s="276">
        <f>ROUND(AX69,0)</f>
        <v>42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050*2021*8320*A</v>
      </c>
      <c r="B782" s="276">
        <f>ROUND(AY59,0)</f>
        <v>0</v>
      </c>
      <c r="C782" s="278">
        <f>ROUND(AY60,2)</f>
        <v>32.549999999999997</v>
      </c>
      <c r="D782" s="276">
        <f>ROUND(AY61,0)</f>
        <v>1329399</v>
      </c>
      <c r="E782" s="276">
        <f>ROUND(AY62,0)</f>
        <v>116560</v>
      </c>
      <c r="F782" s="276">
        <f>ROUND(AY63,0)</f>
        <v>0</v>
      </c>
      <c r="G782" s="276">
        <f>ROUND(AY64,0)</f>
        <v>-5494</v>
      </c>
      <c r="H782" s="276">
        <f>ROUND(AY65,0)</f>
        <v>450</v>
      </c>
      <c r="I782" s="276">
        <f>ROUND(AY66,0)</f>
        <v>1225654</v>
      </c>
      <c r="J782" s="276">
        <f>ROUND(AY67,0)</f>
        <v>237374</v>
      </c>
      <c r="K782" s="276">
        <f>ROUND(AY68,0)</f>
        <v>0</v>
      </c>
      <c r="L782" s="276">
        <f>ROUND(AY69,0)</f>
        <v>15906</v>
      </c>
      <c r="M782" s="276">
        <f>ROUND(AY70,0)</f>
        <v>497717</v>
      </c>
      <c r="N782" s="276"/>
      <c r="O782" s="276"/>
      <c r="P782" s="276">
        <f>IF(AY76&gt;0,ROUND(AY76,0),0)</f>
        <v>7091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050*2021*8330*A</v>
      </c>
      <c r="B783" s="276">
        <f>ROUND(AZ59,0)</f>
        <v>0</v>
      </c>
      <c r="C783" s="278">
        <f>ROUND(AZ60,2)</f>
        <v>0.03</v>
      </c>
      <c r="D783" s="276">
        <f>ROUND(AZ61,0)</f>
        <v>982</v>
      </c>
      <c r="E783" s="276">
        <f>ROUND(AZ62,0)</f>
        <v>86</v>
      </c>
      <c r="F783" s="276">
        <f>ROUND(AZ63,0)</f>
        <v>0</v>
      </c>
      <c r="G783" s="276">
        <f>ROUND(AZ64,0)</f>
        <v>10053</v>
      </c>
      <c r="H783" s="276">
        <f>ROUND(AZ65,0)</f>
        <v>0</v>
      </c>
      <c r="I783" s="276">
        <f>ROUND(AZ66,0)</f>
        <v>27246</v>
      </c>
      <c r="J783" s="276">
        <f>ROUND(AZ67,0)</f>
        <v>6405</v>
      </c>
      <c r="K783" s="276">
        <f>ROUND(AZ68,0)</f>
        <v>0</v>
      </c>
      <c r="L783" s="276">
        <f>ROUND(AZ69,0)</f>
        <v>0</v>
      </c>
      <c r="M783" s="276">
        <f>ROUND(AZ70,0)</f>
        <v>52916</v>
      </c>
      <c r="N783" s="276"/>
      <c r="O783" s="276"/>
      <c r="P783" s="276">
        <f>IF(AZ76&gt;0,ROUND(AZ76,0),0)</f>
        <v>191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050*2021*8350*A</v>
      </c>
      <c r="B784" s="276">
        <f>ROUND(BA59,0)</f>
        <v>0</v>
      </c>
      <c r="C784" s="278">
        <f>ROUND(BA60,2)</f>
        <v>2.37</v>
      </c>
      <c r="D784" s="276">
        <f>ROUND(BA61,0)</f>
        <v>94227</v>
      </c>
      <c r="E784" s="276">
        <f>ROUND(BA62,0)</f>
        <v>8262</v>
      </c>
      <c r="F784" s="276">
        <f>ROUND(BA63,0)</f>
        <v>0</v>
      </c>
      <c r="G784" s="276">
        <f>ROUND(BA64,0)</f>
        <v>3193</v>
      </c>
      <c r="H784" s="276">
        <f>ROUND(BA65,0)</f>
        <v>0</v>
      </c>
      <c r="I784" s="276">
        <f>ROUND(BA66,0)</f>
        <v>359659</v>
      </c>
      <c r="J784" s="276">
        <f>ROUND(BA67,0)</f>
        <v>18837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563</v>
      </c>
      <c r="Q784" s="276">
        <f>IF(BA77&gt;0,ROUND(BA77,0),0)</f>
        <v>0</v>
      </c>
      <c r="R784" s="276">
        <f>IF(BA78&gt;0,ROUND(BA78,0),0)</f>
        <v>6478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050*2021*8360*A</v>
      </c>
      <c r="B785" s="276"/>
      <c r="C785" s="278">
        <f>ROUND(BB60,2)</f>
        <v>12.59</v>
      </c>
      <c r="D785" s="276">
        <f>ROUND(BB61,0)</f>
        <v>1254472</v>
      </c>
      <c r="E785" s="276">
        <f>ROUND(BB62,0)</f>
        <v>109990</v>
      </c>
      <c r="F785" s="276">
        <f>ROUND(BB63,0)</f>
        <v>0</v>
      </c>
      <c r="G785" s="276">
        <f>ROUND(BB64,0)</f>
        <v>1491</v>
      </c>
      <c r="H785" s="276">
        <f>ROUND(BB65,0)</f>
        <v>1800</v>
      </c>
      <c r="I785" s="276">
        <f>ROUND(BB66,0)</f>
        <v>40355</v>
      </c>
      <c r="J785" s="276">
        <f>ROUND(BB67,0)</f>
        <v>13505</v>
      </c>
      <c r="K785" s="276">
        <f>ROUND(BB68,0)</f>
        <v>0</v>
      </c>
      <c r="L785" s="276">
        <f>ROUND(BB69,0)</f>
        <v>27258</v>
      </c>
      <c r="M785" s="276">
        <f>ROUND(BB70,0)</f>
        <v>10712</v>
      </c>
      <c r="N785" s="276"/>
      <c r="O785" s="276"/>
      <c r="P785" s="276">
        <f>IF(BB76&gt;0,ROUND(BB76,0),0)</f>
        <v>403</v>
      </c>
      <c r="Q785" s="276">
        <f>IF(BB77&gt;0,ROUND(BB77,0),0)</f>
        <v>0</v>
      </c>
      <c r="R785" s="276">
        <f>IF(BB78&gt;0,ROUND(BB78,0),0)</f>
        <v>4644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050*2021*8370*A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050*2021*8420*A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-91081</v>
      </c>
      <c r="H787" s="276">
        <f>ROUND(BD65,0)</f>
        <v>0</v>
      </c>
      <c r="I787" s="276">
        <f>ROUND(BD66,0)</f>
        <v>35478</v>
      </c>
      <c r="J787" s="276">
        <f>ROUND(BD67,0)</f>
        <v>120658</v>
      </c>
      <c r="K787" s="276">
        <f>ROUND(BD68,0)</f>
        <v>0</v>
      </c>
      <c r="L787" s="276">
        <f>ROUND(BD69,0)</f>
        <v>134143</v>
      </c>
      <c r="M787" s="276">
        <f>ROUND(BD70,0)</f>
        <v>0</v>
      </c>
      <c r="N787" s="276"/>
      <c r="O787" s="276"/>
      <c r="P787" s="276">
        <f>IF(BD76&gt;0,ROUND(BD76,0),0)</f>
        <v>3604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050*2021*8430*A</v>
      </c>
      <c r="B788" s="276">
        <f>ROUND(BE59,0)</f>
        <v>173615</v>
      </c>
      <c r="C788" s="278">
        <f>ROUND(BE60,2)</f>
        <v>30.44</v>
      </c>
      <c r="D788" s="276">
        <f>ROUND(BE61,0)</f>
        <v>2024969</v>
      </c>
      <c r="E788" s="276">
        <f>ROUND(BE62,0)</f>
        <v>177546</v>
      </c>
      <c r="F788" s="276">
        <f>ROUND(BE63,0)</f>
        <v>0</v>
      </c>
      <c r="G788" s="276">
        <f>ROUND(BE64,0)</f>
        <v>503778</v>
      </c>
      <c r="H788" s="276">
        <f>ROUND(BE65,0)</f>
        <v>1454337</v>
      </c>
      <c r="I788" s="276">
        <f>ROUND(BE66,0)</f>
        <v>2589986</v>
      </c>
      <c r="J788" s="276">
        <f>ROUND(BE67,0)</f>
        <v>1099893</v>
      </c>
      <c r="K788" s="276">
        <f>ROUND(BE68,0)</f>
        <v>0</v>
      </c>
      <c r="L788" s="276">
        <f>ROUND(BE69,0)</f>
        <v>168563</v>
      </c>
      <c r="M788" s="276">
        <f>ROUND(BE70,0)</f>
        <v>590351</v>
      </c>
      <c r="N788" s="276"/>
      <c r="O788" s="276"/>
      <c r="P788" s="276">
        <f>IF(BE76&gt;0,ROUND(BE76,0),0)</f>
        <v>32856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050*2021*8460*A</v>
      </c>
      <c r="B789" s="276"/>
      <c r="C789" s="278">
        <f>ROUND(BF60,2)</f>
        <v>40.61</v>
      </c>
      <c r="D789" s="276">
        <f>ROUND(BF61,0)</f>
        <v>1702742</v>
      </c>
      <c r="E789" s="276">
        <f>ROUND(BF62,0)</f>
        <v>149294</v>
      </c>
      <c r="F789" s="276">
        <f>ROUND(BF63,0)</f>
        <v>0</v>
      </c>
      <c r="G789" s="276">
        <f>ROUND(BF64,0)</f>
        <v>273910</v>
      </c>
      <c r="H789" s="276">
        <f>ROUND(BF65,0)</f>
        <v>23749</v>
      </c>
      <c r="I789" s="276">
        <f>ROUND(BF66,0)</f>
        <v>137157</v>
      </c>
      <c r="J789" s="276">
        <f>ROUND(BF67,0)</f>
        <v>102954</v>
      </c>
      <c r="K789" s="276">
        <f>ROUND(BF68,0)</f>
        <v>0</v>
      </c>
      <c r="L789" s="276">
        <f>ROUND(BF69,0)</f>
        <v>1101</v>
      </c>
      <c r="M789" s="276">
        <f>ROUND(BF70,0)</f>
        <v>270884</v>
      </c>
      <c r="N789" s="276"/>
      <c r="O789" s="276"/>
      <c r="P789" s="276">
        <f>IF(BF76&gt;0,ROUND(BF76,0),0)</f>
        <v>3075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050*2021*8470*A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13802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412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050*2021*8480*A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4679</v>
      </c>
      <c r="H791" s="276">
        <f>ROUND(BH65,0)</f>
        <v>0</v>
      </c>
      <c r="I791" s="276">
        <f>ROUND(BH66,0)</f>
        <v>0</v>
      </c>
      <c r="J791" s="276">
        <f>ROUND(BH67,0)</f>
        <v>83132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2483</v>
      </c>
      <c r="Q791" s="276">
        <f>IF(BH77&gt;0,ROUND(BH77,0),0)</f>
        <v>0</v>
      </c>
      <c r="R791" s="276">
        <f>IF(BH78&gt;0,ROUND(BH78,0),0)</f>
        <v>28588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050*2021*8490*A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050*2021*8510*A</v>
      </c>
      <c r="B793" s="276"/>
      <c r="C793" s="278">
        <f>ROUND(BJ60,2)</f>
        <v>1.01</v>
      </c>
      <c r="D793" s="276">
        <f>ROUND(BJ61,0)</f>
        <v>59312</v>
      </c>
      <c r="E793" s="276">
        <f>ROUND(BJ62,0)</f>
        <v>5200</v>
      </c>
      <c r="F793" s="276">
        <f>ROUND(BJ63,0)</f>
        <v>0</v>
      </c>
      <c r="G793" s="276">
        <f>ROUND(BJ64,0)</f>
        <v>410</v>
      </c>
      <c r="H793" s="276">
        <f>ROUND(BJ65,0)</f>
        <v>0</v>
      </c>
      <c r="I793" s="276">
        <f>ROUND(BJ66,0)</f>
        <v>0</v>
      </c>
      <c r="J793" s="276">
        <f>ROUND(BJ67,0)</f>
        <v>14040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419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050*2021*8530*A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61953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1851</v>
      </c>
      <c r="Q794" s="276">
        <f>IF(BK77&gt;0,ROUND(BK77,0),0)</f>
        <v>0</v>
      </c>
      <c r="R794" s="276">
        <f>IF(BK78&gt;0,ROUND(BK78,0),0)</f>
        <v>21305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050*2021*8560*A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050*2021*8590*A</v>
      </c>
      <c r="B796" s="276"/>
      <c r="C796" s="278">
        <f>ROUND(BM60,2)</f>
        <v>4.49</v>
      </c>
      <c r="D796" s="276">
        <f>ROUND(BM61,0)</f>
        <v>185154</v>
      </c>
      <c r="E796" s="276">
        <f>ROUND(BM62,0)</f>
        <v>16234</v>
      </c>
      <c r="F796" s="276">
        <f>ROUND(BM63,0)</f>
        <v>0</v>
      </c>
      <c r="G796" s="276">
        <f>ROUND(BM64,0)</f>
        <v>334</v>
      </c>
      <c r="H796" s="276">
        <f>ROUND(BM65,0)</f>
        <v>600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6959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050*2021*8610*A</v>
      </c>
      <c r="B797" s="276"/>
      <c r="C797" s="278">
        <f>ROUND(BN60,2)</f>
        <v>13.53</v>
      </c>
      <c r="D797" s="276">
        <f>ROUND(BN61,0)</f>
        <v>1807264</v>
      </c>
      <c r="E797" s="276">
        <f>ROUND(BN62,0)</f>
        <v>158458</v>
      </c>
      <c r="F797" s="276">
        <f>ROUND(BN63,0)</f>
        <v>2463983</v>
      </c>
      <c r="G797" s="276">
        <f>ROUND(BN64,0)</f>
        <v>-398054</v>
      </c>
      <c r="H797" s="276">
        <f>ROUND(BN65,0)</f>
        <v>140116</v>
      </c>
      <c r="I797" s="276">
        <f>ROUND(BN66,0)</f>
        <v>5460905</v>
      </c>
      <c r="J797" s="276">
        <f>ROUND(BN67,0)</f>
        <v>246499</v>
      </c>
      <c r="K797" s="276">
        <f>ROUND(BN68,0)</f>
        <v>645142</v>
      </c>
      <c r="L797" s="276">
        <f>ROUND(BN69,0)</f>
        <v>244169</v>
      </c>
      <c r="M797" s="276">
        <f>ROUND(BN70,0)</f>
        <v>402766</v>
      </c>
      <c r="N797" s="276"/>
      <c r="O797" s="276"/>
      <c r="P797" s="276">
        <f>IF(BN76&gt;0,ROUND(BN76,0),0)</f>
        <v>7363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050*2021*8620*A</v>
      </c>
      <c r="B798" s="276"/>
      <c r="C798" s="278">
        <f>ROUND(BO60,2)</f>
        <v>0.73</v>
      </c>
      <c r="D798" s="276">
        <f>ROUND(BO61,0)</f>
        <v>30094</v>
      </c>
      <c r="E798" s="276">
        <f>ROUND(BO62,0)</f>
        <v>2639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050*2021*8630*A</v>
      </c>
      <c r="B799" s="276"/>
      <c r="C799" s="278">
        <f>ROUND(BP60,2)</f>
        <v>0.71</v>
      </c>
      <c r="D799" s="276">
        <f>ROUND(BP61,0)</f>
        <v>381613</v>
      </c>
      <c r="E799" s="276">
        <f>ROUND(BP62,0)</f>
        <v>33459</v>
      </c>
      <c r="F799" s="276">
        <f>ROUND(BP63,0)</f>
        <v>0</v>
      </c>
      <c r="G799" s="276">
        <f>ROUND(BP64,0)</f>
        <v>7219</v>
      </c>
      <c r="H799" s="276">
        <f>ROUND(BP65,0)</f>
        <v>721575</v>
      </c>
      <c r="I799" s="276">
        <f>ROUND(BP66,0)</f>
        <v>3617</v>
      </c>
      <c r="J799" s="276">
        <f>ROUND(BP67,0)</f>
        <v>8950</v>
      </c>
      <c r="K799" s="276">
        <f>ROUND(BP68,0)</f>
        <v>0</v>
      </c>
      <c r="L799" s="276">
        <f>ROUND(BP69,0)</f>
        <v>13742</v>
      </c>
      <c r="M799" s="276">
        <f>ROUND(BP70,0)</f>
        <v>1250921</v>
      </c>
      <c r="N799" s="276"/>
      <c r="O799" s="276"/>
      <c r="P799" s="276">
        <f>IF(BP76&gt;0,ROUND(BP76,0),0)</f>
        <v>267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050*2021*8640*A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050*2021*8650*A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050*2021*8660*A</v>
      </c>
      <c r="B802" s="276"/>
      <c r="C802" s="278">
        <f>ROUND(BS60,2)</f>
        <v>3.23</v>
      </c>
      <c r="D802" s="276">
        <f>ROUND(BS61,0)</f>
        <v>257383</v>
      </c>
      <c r="E802" s="276">
        <f>ROUND(BS62,0)</f>
        <v>22567</v>
      </c>
      <c r="F802" s="276">
        <f>ROUND(BS63,0)</f>
        <v>1575</v>
      </c>
      <c r="G802" s="276">
        <f>ROUND(BS64,0)</f>
        <v>40067</v>
      </c>
      <c r="H802" s="276">
        <f>ROUND(BS65,0)</f>
        <v>125</v>
      </c>
      <c r="I802" s="276">
        <f>ROUND(BS66,0)</f>
        <v>33760</v>
      </c>
      <c r="J802" s="276">
        <f>ROUND(BS67,0)</f>
        <v>8952</v>
      </c>
      <c r="K802" s="276">
        <f>ROUND(BS68,0)</f>
        <v>46516</v>
      </c>
      <c r="L802" s="276">
        <f>ROUND(BS69,0)</f>
        <v>25702</v>
      </c>
      <c r="M802" s="276">
        <f>ROUND(BS70,0)</f>
        <v>20066</v>
      </c>
      <c r="N802" s="276"/>
      <c r="O802" s="276"/>
      <c r="P802" s="276">
        <f>IF(BS76&gt;0,ROUND(BS76,0),0)</f>
        <v>267</v>
      </c>
      <c r="Q802" s="276">
        <f>IF(BS77&gt;0,ROUND(BS77,0),0)</f>
        <v>0</v>
      </c>
      <c r="R802" s="276">
        <f>IF(BS78&gt;0,ROUND(BS78,0),0)</f>
        <v>3078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050*2021*8670*A</v>
      </c>
      <c r="B803" s="276"/>
      <c r="C803" s="278">
        <f>ROUND(BT60,2)</f>
        <v>4.38</v>
      </c>
      <c r="D803" s="276">
        <f>ROUND(BT61,0)</f>
        <v>354493</v>
      </c>
      <c r="E803" s="276">
        <f>ROUND(BT62,0)</f>
        <v>31081</v>
      </c>
      <c r="F803" s="276">
        <f>ROUND(BT63,0)</f>
        <v>0</v>
      </c>
      <c r="G803" s="276">
        <f>ROUND(BT64,0)</f>
        <v>1650</v>
      </c>
      <c r="H803" s="276">
        <f>ROUND(BT65,0)</f>
        <v>609</v>
      </c>
      <c r="I803" s="276">
        <f>ROUND(BT66,0)</f>
        <v>143</v>
      </c>
      <c r="J803" s="276">
        <f>ROUND(BT67,0)</f>
        <v>20375</v>
      </c>
      <c r="K803" s="276">
        <f>ROUND(BT68,0)</f>
        <v>0</v>
      </c>
      <c r="L803" s="276">
        <f>ROUND(BT69,0)</f>
        <v>675</v>
      </c>
      <c r="M803" s="276">
        <f>ROUND(BT70,0)</f>
        <v>0</v>
      </c>
      <c r="N803" s="276"/>
      <c r="O803" s="276"/>
      <c r="P803" s="276">
        <f>IF(BT76&gt;0,ROUND(BT76,0),0)</f>
        <v>609</v>
      </c>
      <c r="Q803" s="276">
        <f>IF(BT77&gt;0,ROUND(BT77,0),0)</f>
        <v>0</v>
      </c>
      <c r="R803" s="276">
        <f>IF(BT78&gt;0,ROUND(BT78,0),0)</f>
        <v>7007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050*2021*8680*A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050*2021*8690*A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4507</v>
      </c>
      <c r="H805" s="276">
        <f>ROUND(BV65,0)</f>
        <v>1324</v>
      </c>
      <c r="I805" s="276">
        <f>ROUND(BV66,0)</f>
        <v>332</v>
      </c>
      <c r="J805" s="276">
        <f>ROUND(BV67,0)</f>
        <v>135995</v>
      </c>
      <c r="K805" s="276">
        <f>ROUND(BV68,0)</f>
        <v>0</v>
      </c>
      <c r="L805" s="276">
        <f>ROUND(BV69,0)</f>
        <v>5572</v>
      </c>
      <c r="M805" s="276">
        <f>ROUND(BV70,0)</f>
        <v>0</v>
      </c>
      <c r="N805" s="276"/>
      <c r="O805" s="276"/>
      <c r="P805" s="276">
        <f>IF(BV76&gt;0,ROUND(BV76,0),0)</f>
        <v>4062</v>
      </c>
      <c r="Q805" s="276">
        <f>IF(BV77&gt;0,ROUND(BV77,0),0)</f>
        <v>0</v>
      </c>
      <c r="R805" s="276">
        <f>IF(BV78&gt;0,ROUND(BV78,0),0)</f>
        <v>46767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050*2021*8700*A</v>
      </c>
      <c r="B806" s="276"/>
      <c r="C806" s="278">
        <f>ROUND(BW60,2)</f>
        <v>1.88</v>
      </c>
      <c r="D806" s="276">
        <f>ROUND(BW61,0)</f>
        <v>211962</v>
      </c>
      <c r="E806" s="276">
        <f>ROUND(BW62,0)</f>
        <v>18585</v>
      </c>
      <c r="F806" s="276">
        <f>ROUND(BW63,0)</f>
        <v>28900</v>
      </c>
      <c r="G806" s="276">
        <f>ROUND(BW64,0)</f>
        <v>42148</v>
      </c>
      <c r="H806" s="276">
        <f>ROUND(BW65,0)</f>
        <v>746</v>
      </c>
      <c r="I806" s="276">
        <f>ROUND(BW66,0)</f>
        <v>4155</v>
      </c>
      <c r="J806" s="276">
        <f>ROUND(BW67,0)</f>
        <v>9014</v>
      </c>
      <c r="K806" s="276">
        <f>ROUND(BW68,0)</f>
        <v>0</v>
      </c>
      <c r="L806" s="276">
        <f>ROUND(BW69,0)</f>
        <v>16054</v>
      </c>
      <c r="M806" s="276">
        <f>ROUND(BW70,0)</f>
        <v>58210</v>
      </c>
      <c r="N806" s="276"/>
      <c r="O806" s="276"/>
      <c r="P806" s="276">
        <f>IF(BW76&gt;0,ROUND(BW76,0),0)</f>
        <v>269</v>
      </c>
      <c r="Q806" s="276">
        <f>IF(BW77&gt;0,ROUND(BW77,0),0)</f>
        <v>0</v>
      </c>
      <c r="R806" s="276">
        <f>IF(BW78&gt;0,ROUND(BW78,0),0)</f>
        <v>3100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050*2021*8710*A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050*2021*8720*A</v>
      </c>
      <c r="B808" s="276"/>
      <c r="C808" s="278">
        <f>ROUND(BY60,2)</f>
        <v>14.42</v>
      </c>
      <c r="D808" s="276">
        <f>ROUND(BY61,0)</f>
        <v>1810313</v>
      </c>
      <c r="E808" s="276">
        <f>ROUND(BY62,0)</f>
        <v>158726</v>
      </c>
      <c r="F808" s="276">
        <f>ROUND(BY63,0)</f>
        <v>113</v>
      </c>
      <c r="G808" s="276">
        <f>ROUND(BY64,0)</f>
        <v>29285</v>
      </c>
      <c r="H808" s="276">
        <f>ROUND(BY65,0)</f>
        <v>1978</v>
      </c>
      <c r="I808" s="276">
        <f>ROUND(BY66,0)</f>
        <v>298900</v>
      </c>
      <c r="J808" s="276">
        <f>ROUND(BY67,0)</f>
        <v>30771</v>
      </c>
      <c r="K808" s="276">
        <f>ROUND(BY68,0)</f>
        <v>0</v>
      </c>
      <c r="L808" s="276">
        <f>ROUND(BY69,0)</f>
        <v>169344</v>
      </c>
      <c r="M808" s="276">
        <f>ROUND(BY70,0)</f>
        <v>4162</v>
      </c>
      <c r="N808" s="276"/>
      <c r="O808" s="276"/>
      <c r="P808" s="276">
        <f>IF(BY76&gt;0,ROUND(BY76,0),0)</f>
        <v>919</v>
      </c>
      <c r="Q808" s="276">
        <f>IF(BY77&gt;0,ROUND(BY77,0),0)</f>
        <v>0</v>
      </c>
      <c r="R808" s="276">
        <f>IF(BY78&gt;0,ROUND(BY78,0),0)</f>
        <v>10582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050*2021*8730*A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050*2021*8740*A</v>
      </c>
      <c r="B810" s="276"/>
      <c r="C810" s="278">
        <f>ROUND(CA60,2)</f>
        <v>5.24</v>
      </c>
      <c r="D810" s="276">
        <f>ROUND(CA61,0)</f>
        <v>407511</v>
      </c>
      <c r="E810" s="276">
        <f>ROUND(CA62,0)</f>
        <v>35730</v>
      </c>
      <c r="F810" s="276">
        <f>ROUND(CA63,0)</f>
        <v>0</v>
      </c>
      <c r="G810" s="276">
        <f>ROUND(CA64,0)</f>
        <v>402</v>
      </c>
      <c r="H810" s="276">
        <f>ROUND(CA65,0)</f>
        <v>0</v>
      </c>
      <c r="I810" s="276">
        <f>ROUND(CA66,0)</f>
        <v>1619</v>
      </c>
      <c r="J810" s="276">
        <f>ROUND(CA67,0)</f>
        <v>0</v>
      </c>
      <c r="K810" s="276">
        <f>ROUND(CA68,0)</f>
        <v>0</v>
      </c>
      <c r="L810" s="276">
        <f>ROUND(CA69,0)</f>
        <v>4470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050*2021*8770*A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47</v>
      </c>
      <c r="J811" s="276">
        <f>ROUND(CB67,0)</f>
        <v>4754</v>
      </c>
      <c r="K811" s="276">
        <f>ROUND(CB68,0)</f>
        <v>0</v>
      </c>
      <c r="L811" s="276">
        <f>ROUND(CB69,0)</f>
        <v>1167</v>
      </c>
      <c r="M811" s="276">
        <f>ROUND(CB70,0)</f>
        <v>265</v>
      </c>
      <c r="N811" s="276"/>
      <c r="O811" s="276"/>
      <c r="P811" s="276">
        <f>IF(CB76&gt;0,ROUND(CB76,0),0)</f>
        <v>142</v>
      </c>
      <c r="Q811" s="276">
        <f>IF(CB77&gt;0,ROUND(CB77,0),0)</f>
        <v>0</v>
      </c>
      <c r="R811" s="276">
        <f>IF(CB78&gt;0,ROUND(CB78,0),0)</f>
        <v>1635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050*2021*8790*A</v>
      </c>
      <c r="B812" s="276"/>
      <c r="C812" s="278">
        <f>ROUND(CC60,2)</f>
        <v>19.600000000000001</v>
      </c>
      <c r="D812" s="276">
        <f>ROUND(CC61,0)</f>
        <v>1548943</v>
      </c>
      <c r="E812" s="276">
        <f>ROUND(CC62,0)</f>
        <v>135809</v>
      </c>
      <c r="F812" s="276">
        <f>ROUND(CC63,0)</f>
        <v>0</v>
      </c>
      <c r="G812" s="276">
        <f>ROUND(CC64,0)</f>
        <v>42817</v>
      </c>
      <c r="H812" s="276">
        <f>ROUND(CC65,0)</f>
        <v>5309</v>
      </c>
      <c r="I812" s="276">
        <f>ROUND(CC66,0)</f>
        <v>220582</v>
      </c>
      <c r="J812" s="276">
        <f>ROUND(CC67,0)</f>
        <v>311418</v>
      </c>
      <c r="K812" s="276">
        <f>ROUND(CC68,0)</f>
        <v>51559</v>
      </c>
      <c r="L812" s="276">
        <f>ROUND(CC69,0)</f>
        <v>67377988</v>
      </c>
      <c r="M812" s="276">
        <f>ROUND(CC70,0)</f>
        <v>3387112</v>
      </c>
      <c r="N812" s="276"/>
      <c r="O812" s="276"/>
      <c r="P812" s="276">
        <f>IF(CC76&gt;0,ROUND(CC76,0),0)</f>
        <v>9303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050*2021*9000*A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5729067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718.62000000000012</v>
      </c>
      <c r="D815" s="277">
        <f t="shared" si="22"/>
        <v>68383541</v>
      </c>
      <c r="E815" s="277">
        <f t="shared" si="22"/>
        <v>5995768</v>
      </c>
      <c r="F815" s="277">
        <f t="shared" si="22"/>
        <v>3629402</v>
      </c>
      <c r="G815" s="277">
        <f t="shared" si="22"/>
        <v>39690457</v>
      </c>
      <c r="H815" s="277">
        <f t="shared" si="22"/>
        <v>2363336</v>
      </c>
      <c r="I815" s="277">
        <f t="shared" si="22"/>
        <v>15696331</v>
      </c>
      <c r="J815" s="277">
        <f t="shared" si="22"/>
        <v>5811997</v>
      </c>
      <c r="K815" s="277">
        <f t="shared" si="22"/>
        <v>1377427</v>
      </c>
      <c r="L815" s="277">
        <f>SUM(L734:L813)+SUM(U734:U813)</f>
        <v>74234993</v>
      </c>
      <c r="M815" s="277">
        <f>SUM(M734:M813)+SUM(V734:V813)</f>
        <v>8401443</v>
      </c>
      <c r="N815" s="277">
        <f t="shared" ref="N815:Y815" si="23">SUM(N734:N813)</f>
        <v>672097639</v>
      </c>
      <c r="O815" s="277">
        <f t="shared" si="23"/>
        <v>233432760</v>
      </c>
      <c r="P815" s="277">
        <f t="shared" si="23"/>
        <v>173611</v>
      </c>
      <c r="Q815" s="277">
        <f t="shared" si="23"/>
        <v>0</v>
      </c>
      <c r="R815" s="277">
        <f t="shared" si="23"/>
        <v>1255190</v>
      </c>
      <c r="S815" s="277">
        <f t="shared" si="23"/>
        <v>0</v>
      </c>
      <c r="T815" s="281">
        <f t="shared" si="23"/>
        <v>152.05000000000004</v>
      </c>
      <c r="U815" s="277">
        <f t="shared" si="23"/>
        <v>5729067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718.62</v>
      </c>
      <c r="D816" s="277">
        <f>CE61</f>
        <v>68383543.329999983</v>
      </c>
      <c r="E816" s="277">
        <f>CE62</f>
        <v>5995768</v>
      </c>
      <c r="F816" s="277">
        <f>CE63</f>
        <v>3629401.14</v>
      </c>
      <c r="G816" s="277">
        <f>CE64</f>
        <v>39690456.409999996</v>
      </c>
      <c r="H816" s="280">
        <f>CE65</f>
        <v>2363335.0699999998</v>
      </c>
      <c r="I816" s="280">
        <f>CE66</f>
        <v>15696329.729999999</v>
      </c>
      <c r="J816" s="280">
        <f>CE67</f>
        <v>5811997</v>
      </c>
      <c r="K816" s="280">
        <f>CE68</f>
        <v>1377425.1199999999</v>
      </c>
      <c r="L816" s="280">
        <f>CE69</f>
        <v>74234993.277690247</v>
      </c>
      <c r="M816" s="280">
        <f>CE70</f>
        <v>8401444.5199999996</v>
      </c>
      <c r="N816" s="277">
        <f>CE75</f>
        <v>672097638.91000009</v>
      </c>
      <c r="O816" s="277">
        <f>CE73</f>
        <v>233432760.42000002</v>
      </c>
      <c r="P816" s="277">
        <f>CE76</f>
        <v>173614.88999999996</v>
      </c>
      <c r="Q816" s="277">
        <f>CE77</f>
        <v>0</v>
      </c>
      <c r="R816" s="277">
        <f>CE78</f>
        <v>1255190.5429873124</v>
      </c>
      <c r="S816" s="277">
        <f>CE79</f>
        <v>0</v>
      </c>
      <c r="T816" s="281">
        <f>CE80</f>
        <v>152.05000000000001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101388189.52769025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68383543.330000028</v>
      </c>
      <c r="E817" s="180">
        <f>C379</f>
        <v>5995767.6999999983</v>
      </c>
      <c r="F817" s="180">
        <f>C380</f>
        <v>3629401.14</v>
      </c>
      <c r="G817" s="240">
        <f>C381</f>
        <v>39690456.410000026</v>
      </c>
      <c r="H817" s="240">
        <f>C382</f>
        <v>2363335.0699999998</v>
      </c>
      <c r="I817" s="240">
        <f>C383</f>
        <v>15696329.729999997</v>
      </c>
      <c r="J817" s="240">
        <f>C384</f>
        <v>5811994.620000001</v>
      </c>
      <c r="K817" s="240">
        <f>C385</f>
        <v>1377425.12</v>
      </c>
      <c r="L817" s="240">
        <f>C386+C387+C388+C389</f>
        <v>74234993.277690321</v>
      </c>
      <c r="M817" s="240">
        <f>C370</f>
        <v>8401444.5200000014</v>
      </c>
      <c r="N817" s="180">
        <f>D361</f>
        <v>672097638.90999961</v>
      </c>
      <c r="O817" s="180">
        <f>C359</f>
        <v>233432760.41999987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PROVIDENCE ST MARY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H-050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401 W POPLAR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1477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WALLA WALLA, WA  98362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H-50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PROVIDENCE ST MARY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WALLA WALLA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STEVEN BURDICK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SAM TUCKER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522-3320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522-5920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5126</v>
      </c>
      <c r="G23" s="21">
        <f>data!D111</f>
        <v>23596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668</v>
      </c>
      <c r="G26" s="13">
        <f>data!D114</f>
        <v>1403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55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92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8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PROVIDENCE ST MARY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2783</v>
      </c>
      <c r="C7" s="48">
        <f>data!B139</f>
        <v>14842</v>
      </c>
      <c r="D7" s="48">
        <f>data!B140</f>
        <v>99313.994772696926</v>
      </c>
      <c r="E7" s="48">
        <f>data!B141</f>
        <v>137462705.61000001</v>
      </c>
      <c r="F7" s="48">
        <f>data!B142</f>
        <v>202824702.97</v>
      </c>
      <c r="G7" s="48">
        <f>data!B141+data!B142</f>
        <v>340287408.58000004</v>
      </c>
    </row>
    <row r="8" spans="1:13" ht="20.149999999999999" customHeight="1" x14ac:dyDescent="0.35">
      <c r="A8" s="23" t="s">
        <v>297</v>
      </c>
      <c r="B8" s="48">
        <f>data!C138</f>
        <v>951</v>
      </c>
      <c r="C8" s="48">
        <f>data!C139</f>
        <v>3581</v>
      </c>
      <c r="D8" s="48">
        <f>data!C140</f>
        <v>35122.707872349936</v>
      </c>
      <c r="E8" s="48">
        <f>data!C141</f>
        <v>37643652.400000006</v>
      </c>
      <c r="F8" s="48">
        <f>data!C142</f>
        <v>71729596.699999988</v>
      </c>
      <c r="G8" s="48">
        <f>data!C141+data!C142</f>
        <v>109373249.09999999</v>
      </c>
    </row>
    <row r="9" spans="1:13" ht="20.149999999999999" customHeight="1" x14ac:dyDescent="0.35">
      <c r="A9" s="23" t="s">
        <v>1058</v>
      </c>
      <c r="B9" s="48">
        <f>data!D138</f>
        <v>1392</v>
      </c>
      <c r="C9" s="48">
        <f>data!D139</f>
        <v>5173.0100000000093</v>
      </c>
      <c r="D9" s="48">
        <f>data!D140</f>
        <v>80357.297354953247</v>
      </c>
      <c r="E9" s="48">
        <f>data!D141</f>
        <v>58326402.410000019</v>
      </c>
      <c r="F9" s="48">
        <f>data!D142</f>
        <v>164110578.82000002</v>
      </c>
      <c r="G9" s="48">
        <f>data!D141+data!D142</f>
        <v>222436981.23000005</v>
      </c>
    </row>
    <row r="10" spans="1:13" ht="20.149999999999999" customHeight="1" x14ac:dyDescent="0.35">
      <c r="A10" s="111" t="s">
        <v>203</v>
      </c>
      <c r="B10" s="48">
        <f>data!E138</f>
        <v>5126</v>
      </c>
      <c r="C10" s="48">
        <f>data!E139</f>
        <v>23596.010000000009</v>
      </c>
      <c r="D10" s="48">
        <f>data!E140</f>
        <v>214794.00000000012</v>
      </c>
      <c r="E10" s="48">
        <f>data!E141</f>
        <v>233432760.42000005</v>
      </c>
      <c r="F10" s="48">
        <f>data!E142</f>
        <v>438664878.49000001</v>
      </c>
      <c r="G10" s="48">
        <f>data!E141+data!E142</f>
        <v>672097638.91000009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PROVIDENCE ST MARY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4604797.8099999996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-13862.09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-98259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1266892.04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236198.93999999994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5995767.6999999993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768367.03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609058.09000000008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1377425.12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-10549.16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-10549.16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98106.34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4902551.34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5000657.68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5289.82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733668.49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738958.30999999994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PROVIDENCE ST MARY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2525563.9300000002</v>
      </c>
      <c r="D7" s="21">
        <f>data!C195</f>
        <v>-10101</v>
      </c>
      <c r="E7" s="21">
        <f>data!D195</f>
        <v>-10101</v>
      </c>
      <c r="F7" s="21">
        <f>data!E195</f>
        <v>2525563.9300000002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1872825.07</v>
      </c>
      <c r="D8" s="21">
        <f>data!C196</f>
        <v>0</v>
      </c>
      <c r="E8" s="21">
        <f>data!D196</f>
        <v>0</v>
      </c>
      <c r="F8" s="21">
        <f>data!E196</f>
        <v>1872825.07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79161354.460000008</v>
      </c>
      <c r="D9" s="21">
        <f>data!C197</f>
        <v>1151389.73</v>
      </c>
      <c r="E9" s="21">
        <f>data!D197</f>
        <v>0</v>
      </c>
      <c r="F9" s="21">
        <f>data!E197</f>
        <v>80312744.190000013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-623963.00999999978</v>
      </c>
      <c r="D10" s="21">
        <f>data!C198</f>
        <v>623963.01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5937744.5800000001</v>
      </c>
      <c r="D11" s="21">
        <f>data!C199</f>
        <v>0</v>
      </c>
      <c r="E11" s="21">
        <f>data!D199</f>
        <v>0</v>
      </c>
      <c r="F11" s="21">
        <f>data!E199</f>
        <v>5937744.5800000001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62796223.93</v>
      </c>
      <c r="D12" s="21">
        <f>data!C200</f>
        <v>4322964.8100000005</v>
      </c>
      <c r="E12" s="21">
        <f>data!D200</f>
        <v>0</v>
      </c>
      <c r="F12" s="21">
        <f>data!E200</f>
        <v>67119188.739999995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33270</v>
      </c>
      <c r="D14" s="21">
        <f>data!C202</f>
        <v>0</v>
      </c>
      <c r="E14" s="21">
        <f>data!D202</f>
        <v>0</v>
      </c>
      <c r="F14" s="21">
        <f>data!E202</f>
        <v>33270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6700548.3699999992</v>
      </c>
      <c r="D15" s="21">
        <f>data!C203</f>
        <v>-6088216.5500000035</v>
      </c>
      <c r="E15" s="21">
        <f>data!D203</f>
        <v>-2409139.8800000018</v>
      </c>
      <c r="F15" s="21">
        <f>data!E203</f>
        <v>3021471.6999999974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158403567.33000001</v>
      </c>
      <c r="D16" s="21">
        <f>data!C204</f>
        <v>0</v>
      </c>
      <c r="E16" s="21">
        <f>data!D204</f>
        <v>-2419240.8800000018</v>
      </c>
      <c r="F16" s="21">
        <f>data!E204</f>
        <v>160822808.20999998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56991736.859999999</v>
      </c>
      <c r="D25" s="21">
        <f>data!C210</f>
        <v>2773119.04</v>
      </c>
      <c r="E25" s="21">
        <f>data!D210</f>
        <v>0</v>
      </c>
      <c r="F25" s="21">
        <f>data!E210</f>
        <v>59764855.899999999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3360617.52</v>
      </c>
      <c r="D26" s="21">
        <f>data!C211</f>
        <v>359340.31999999995</v>
      </c>
      <c r="E26" s="21">
        <f>data!D211</f>
        <v>0</v>
      </c>
      <c r="F26" s="21">
        <f>data!E211</f>
        <v>3719957.84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57843882.57</v>
      </c>
      <c r="D28" s="21">
        <f>data!C213</f>
        <v>2644127.6499999994</v>
      </c>
      <c r="E28" s="21">
        <f>data!D213</f>
        <v>0</v>
      </c>
      <c r="F28" s="21">
        <f>data!E213</f>
        <v>60488010.219999999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1830578.91</v>
      </c>
      <c r="D30" s="21">
        <f>data!C215</f>
        <v>35407.99</v>
      </c>
      <c r="E30" s="21">
        <f>data!D215</f>
        <v>0</v>
      </c>
      <c r="F30" s="21">
        <f>data!E215</f>
        <v>1865986.9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120026815.86</v>
      </c>
      <c r="D32" s="21">
        <f>data!C217</f>
        <v>5811995</v>
      </c>
      <c r="E32" s="21">
        <f>data!D217</f>
        <v>0</v>
      </c>
      <c r="F32" s="21">
        <f>data!E217</f>
        <v>125838810.86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PROVIDENCE ST MARY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3618493.64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258641357.03999999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83254324.280000001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3682797.1799999997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38327619.310000002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61975274.899999999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2787253.870000001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448668626.57999998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848.62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1965570.6900000002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7663709.6500000004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9629280.3399999999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461916400.55999994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PROVIDENCE ST MARY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3475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71552759.230000004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50392216.359999999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886357.58000000007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3856408.89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141869.78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26048654.120000005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104763861.35000001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104763861.35000001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2525563.9300000002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1872825.07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80312744.189999998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5937744.5800000001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67119188.739999995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33270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3021471.6999999997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160822808.20999998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125838810.48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34983997.729999974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6855499.8099999996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6855499.8099999996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172652013.00999999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PROVIDENCE ST MARY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4038926.32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8142542.6900000004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17977298.099999998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30158767.109999999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68189.56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68189.56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-18069.03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16582666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526817.28000000003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17091414.25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17091414.25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125333642.08999959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125333642.08999959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172652013.00999957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PROVIDENCE ST MARY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233432760.41999987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438664878.48999971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672097638.90999961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3618493.64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448668626.58000004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9629280.3399999999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461916400.56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210181238.34999961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8401444.5200000014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8401444.5200000014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218582682.86999962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68383543.330000028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5995767.6999999983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3629401.14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39690456.410000026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2363335.0699999998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15696329.729999997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5811994.620000001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1377425.12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-10549.16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5000657.68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738958.31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68505926.447690323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217183246.39769042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1399436.472309202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10804007.440000001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12203443.912309203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12203443.912309203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PROVIDENCE ST MARY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5643.0640616454057</v>
      </c>
      <c r="D9" s="14">
        <f>data!D59</f>
        <v>0</v>
      </c>
      <c r="E9" s="14">
        <f>data!E59</f>
        <v>17021.273494156692</v>
      </c>
      <c r="F9" s="14">
        <f>data!F59</f>
        <v>0</v>
      </c>
      <c r="G9" s="14">
        <f>data!G59</f>
        <v>931.73650584331347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43.79</v>
      </c>
      <c r="D10" s="26">
        <f>data!D60</f>
        <v>0</v>
      </c>
      <c r="E10" s="26">
        <f>data!E60</f>
        <v>142.30000000000001</v>
      </c>
      <c r="F10" s="26">
        <f>data!F60</f>
        <v>0</v>
      </c>
      <c r="G10" s="26">
        <f>data!G60</f>
        <v>2.6199999999999997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3929254.24</v>
      </c>
      <c r="D11" s="14">
        <f>data!D61</f>
        <v>0</v>
      </c>
      <c r="E11" s="14">
        <f>data!E61</f>
        <v>11485575.34</v>
      </c>
      <c r="F11" s="14">
        <f>data!F61</f>
        <v>0</v>
      </c>
      <c r="G11" s="14">
        <f>data!G61</f>
        <v>326169.51999999996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344511</v>
      </c>
      <c r="D12" s="14">
        <f>data!D62</f>
        <v>0</v>
      </c>
      <c r="E12" s="14">
        <f>data!E62</f>
        <v>1007038</v>
      </c>
      <c r="F12" s="14">
        <f>data!F62</f>
        <v>0</v>
      </c>
      <c r="G12" s="14">
        <f>data!G62</f>
        <v>28598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228837.15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702357.50000000012</v>
      </c>
      <c r="D14" s="14">
        <f>data!D64</f>
        <v>0</v>
      </c>
      <c r="E14" s="14">
        <f>data!E64</f>
        <v>1319484.71</v>
      </c>
      <c r="F14" s="14">
        <f>data!F64</f>
        <v>0</v>
      </c>
      <c r="G14" s="14">
        <f>data!G64</f>
        <v>1902.27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339.49</v>
      </c>
      <c r="D15" s="14">
        <f>data!D65</f>
        <v>0</v>
      </c>
      <c r="E15" s="14">
        <f>data!E65</f>
        <v>1523.41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2232.7299999999996</v>
      </c>
      <c r="D16" s="14">
        <f>data!D66</f>
        <v>0</v>
      </c>
      <c r="E16" s="14">
        <f>data!E66</f>
        <v>101461.93999999999</v>
      </c>
      <c r="F16" s="14">
        <f>data!F66</f>
        <v>0</v>
      </c>
      <c r="G16" s="14">
        <f>data!G66</f>
        <v>306.16000000000003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264518</v>
      </c>
      <c r="D17" s="14">
        <f>data!D67</f>
        <v>0</v>
      </c>
      <c r="E17" s="14">
        <f>data!E67</f>
        <v>783474</v>
      </c>
      <c r="F17" s="14">
        <f>data!F67</f>
        <v>0</v>
      </c>
      <c r="G17" s="14">
        <f>data!G67</f>
        <v>193434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17621.73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5606.16</v>
      </c>
      <c r="D19" s="14">
        <f>data!D69</f>
        <v>0</v>
      </c>
      <c r="E19" s="14">
        <f>data!E69</f>
        <v>85860.160000000003</v>
      </c>
      <c r="F19" s="14">
        <f>data!F69</f>
        <v>0</v>
      </c>
      <c r="G19" s="14">
        <f>data!G69</f>
        <v>6929.6600000000008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-33</v>
      </c>
      <c r="F20" s="14">
        <f>-data!F70</f>
        <v>0</v>
      </c>
      <c r="G20" s="14">
        <f>-data!G70</f>
        <v>-11233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5248819.120000001</v>
      </c>
      <c r="D21" s="14">
        <f>data!D71</f>
        <v>0</v>
      </c>
      <c r="E21" s="14">
        <f>data!E71</f>
        <v>15030843.439999999</v>
      </c>
      <c r="F21" s="14">
        <f>data!F71</f>
        <v>0</v>
      </c>
      <c r="G21" s="14">
        <f>data!G71</f>
        <v>546106.61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22008650.039999999</v>
      </c>
      <c r="D24" s="14">
        <f>data!D73</f>
        <v>0</v>
      </c>
      <c r="E24" s="14">
        <f>data!E73</f>
        <v>60946397.259999968</v>
      </c>
      <c r="F24" s="14">
        <f>data!F73</f>
        <v>0</v>
      </c>
      <c r="G24" s="14">
        <f>data!G73</f>
        <v>3649863.0500000003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96753.02</v>
      </c>
      <c r="D25" s="14">
        <f>data!D74</f>
        <v>0</v>
      </c>
      <c r="E25" s="14">
        <f>data!E74</f>
        <v>3612554.830000001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22105403.059999999</v>
      </c>
      <c r="D26" s="14">
        <f>data!D75</f>
        <v>0</v>
      </c>
      <c r="E26" s="14">
        <f>data!E75</f>
        <v>64558952.089999966</v>
      </c>
      <c r="F26" s="14">
        <f>data!F75</f>
        <v>0</v>
      </c>
      <c r="G26" s="14">
        <f>data!G75</f>
        <v>3649863.0500000003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7901.6499999999987</v>
      </c>
      <c r="D28" s="14">
        <f>data!D76</f>
        <v>0</v>
      </c>
      <c r="E28" s="14">
        <f>data!E76</f>
        <v>23403.789999999997</v>
      </c>
      <c r="F28" s="14">
        <f>data!F76</f>
        <v>0</v>
      </c>
      <c r="G28" s="14">
        <f>data!G76</f>
        <v>5778.2200000000012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90964.620684631373</v>
      </c>
      <c r="D30" s="14">
        <f>data!D78</f>
        <v>0</v>
      </c>
      <c r="E30" s="14">
        <f>data!E78</f>
        <v>269426.87665649189</v>
      </c>
      <c r="F30" s="14">
        <f>data!F78</f>
        <v>0</v>
      </c>
      <c r="G30" s="14">
        <f>data!G78</f>
        <v>66519.472582606279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21.02</v>
      </c>
      <c r="D32" s="84">
        <f>data!D80</f>
        <v>0</v>
      </c>
      <c r="E32" s="84">
        <f>data!E80</f>
        <v>63.399999999999991</v>
      </c>
      <c r="F32" s="84">
        <f>data!F80</f>
        <v>0</v>
      </c>
      <c r="G32" s="84">
        <f>data!G80</f>
        <v>0.37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PROVIDENCE ST MARY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1403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0.72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37.28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89665.03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3128846.14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7862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274333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7087952.0800000001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180034.6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13316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382006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61802.150000000009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12538.24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110843.03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11127512.210000001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2117674.2800000003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31408970.309999995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97519300.350000054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2117674.2800000003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128928270.66000006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397.77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11411.220000000001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4579.1698151304881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131367.15734674144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0.65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13.34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PROVIDENCE ST MARY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27.330000000000002</v>
      </c>
      <c r="D74" s="26">
        <f>data!R60</f>
        <v>10.55</v>
      </c>
      <c r="E74" s="26">
        <f>data!S60</f>
        <v>11.780000000000001</v>
      </c>
      <c r="F74" s="26">
        <f>data!T60</f>
        <v>4.0199999999999996</v>
      </c>
      <c r="G74" s="26">
        <f>data!U60</f>
        <v>32.03</v>
      </c>
      <c r="H74" s="26">
        <f>data!V60</f>
        <v>12.399999999999997</v>
      </c>
      <c r="I74" s="26">
        <f>data!W60</f>
        <v>3.61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2909831.23</v>
      </c>
      <c r="D75" s="14">
        <f>data!R61</f>
        <v>5439960.0699999984</v>
      </c>
      <c r="E75" s="14">
        <f>data!S61</f>
        <v>624611.78999999992</v>
      </c>
      <c r="F75" s="14">
        <f>data!T61</f>
        <v>421610.16000000003</v>
      </c>
      <c r="G75" s="14">
        <f>data!U61</f>
        <v>2583751.2699999996</v>
      </c>
      <c r="H75" s="14">
        <f>data!V61</f>
        <v>1403247.8</v>
      </c>
      <c r="I75" s="14">
        <f>data!W61</f>
        <v>362210.13999999996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255130</v>
      </c>
      <c r="D76" s="14">
        <f>data!R62</f>
        <v>476968</v>
      </c>
      <c r="E76" s="14">
        <f>data!S62</f>
        <v>54765</v>
      </c>
      <c r="F76" s="14">
        <f>data!T62</f>
        <v>36966</v>
      </c>
      <c r="G76" s="14">
        <f>data!U62</f>
        <v>226539</v>
      </c>
      <c r="H76" s="14">
        <f>data!V62</f>
        <v>123035</v>
      </c>
      <c r="I76" s="14">
        <f>data!W62</f>
        <v>31758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94008.75</v>
      </c>
      <c r="H77" s="14">
        <f>data!V63</f>
        <v>30500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24468.77</v>
      </c>
      <c r="D78" s="14">
        <f>data!R64</f>
        <v>159161.79</v>
      </c>
      <c r="E78" s="14">
        <f>data!S64</f>
        <v>2153807.2400000007</v>
      </c>
      <c r="F78" s="14">
        <f>data!T64</f>
        <v>164535.40999999997</v>
      </c>
      <c r="G78" s="14">
        <f>data!U64</f>
        <v>2859543.7200000007</v>
      </c>
      <c r="H78" s="14">
        <f>data!V64</f>
        <v>1468911.68</v>
      </c>
      <c r="I78" s="14">
        <f>data!W64</f>
        <v>41065.85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2780.6099999999997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600</v>
      </c>
      <c r="H79" s="14">
        <f>data!V65</f>
        <v>1735.8299999999997</v>
      </c>
      <c r="I79" s="14">
        <f>data!W65</f>
        <v>634.55999999999995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6700.43</v>
      </c>
      <c r="D80" s="14">
        <f>data!R66</f>
        <v>103063.25</v>
      </c>
      <c r="E80" s="14">
        <f>data!S66</f>
        <v>331010.3</v>
      </c>
      <c r="F80" s="14">
        <f>data!T66</f>
        <v>0</v>
      </c>
      <c r="G80" s="14">
        <f>data!U66</f>
        <v>1907319.7399999998</v>
      </c>
      <c r="H80" s="14">
        <f>data!V66</f>
        <v>84350.339999999982</v>
      </c>
      <c r="I80" s="14">
        <f>data!W66</f>
        <v>239899.27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43367</v>
      </c>
      <c r="D81" s="14">
        <f>data!R67</f>
        <v>0</v>
      </c>
      <c r="E81" s="14">
        <f>data!S67</f>
        <v>183318</v>
      </c>
      <c r="F81" s="14">
        <f>data!T67</f>
        <v>17823</v>
      </c>
      <c r="G81" s="14">
        <f>data!U67</f>
        <v>131099</v>
      </c>
      <c r="H81" s="14">
        <f>data!V67</f>
        <v>15882</v>
      </c>
      <c r="I81" s="14">
        <f>data!W67</f>
        <v>56462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-59777.03</v>
      </c>
      <c r="H82" s="14">
        <f>data!V68</f>
        <v>3340.5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2227.2199999999998</v>
      </c>
      <c r="D83" s="14">
        <f>data!R69</f>
        <v>74994.25</v>
      </c>
      <c r="E83" s="14">
        <f>data!S69</f>
        <v>2421.9700000000003</v>
      </c>
      <c r="F83" s="14">
        <f>data!T69</f>
        <v>1509.6799999999998</v>
      </c>
      <c r="G83" s="14">
        <f>data!U69</f>
        <v>-150321.39000000001</v>
      </c>
      <c r="H83" s="14">
        <f>data!V69</f>
        <v>47093.14</v>
      </c>
      <c r="I83" s="14">
        <f>data!W69</f>
        <v>4140.92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-15.320000000000002</v>
      </c>
      <c r="E84" s="14">
        <f>-data!S70</f>
        <v>0</v>
      </c>
      <c r="F84" s="14">
        <f>-data!T70</f>
        <v>0</v>
      </c>
      <c r="G84" s="14">
        <f>-data!U70</f>
        <v>-3863.3199999999997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3244505.2600000002</v>
      </c>
      <c r="D85" s="14">
        <f>data!R71</f>
        <v>6254132.0399999982</v>
      </c>
      <c r="E85" s="14">
        <f>data!S71</f>
        <v>3349934.3000000007</v>
      </c>
      <c r="F85" s="14">
        <f>data!T71</f>
        <v>642444.25000000012</v>
      </c>
      <c r="G85" s="14">
        <f>data!U71</f>
        <v>7588899.7400000002</v>
      </c>
      <c r="H85" s="14">
        <f>data!V71</f>
        <v>3178096.29</v>
      </c>
      <c r="I85" s="14">
        <f>data!W71</f>
        <v>736170.74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903279.4</v>
      </c>
      <c r="D88" s="14">
        <f>data!R73</f>
        <v>2166051.6800000002</v>
      </c>
      <c r="E88" s="14">
        <f>data!S73</f>
        <v>0</v>
      </c>
      <c r="F88" s="14">
        <f>data!T73</f>
        <v>1491201.06</v>
      </c>
      <c r="G88" s="14">
        <f>data!U73</f>
        <v>21816067.990000002</v>
      </c>
      <c r="H88" s="14">
        <f>data!V73</f>
        <v>15568316.969999997</v>
      </c>
      <c r="I88" s="14">
        <f>data!W73</f>
        <v>1668878.6900000002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3084745.5999999996</v>
      </c>
      <c r="D89" s="14">
        <f>data!R74</f>
        <v>17836943.48</v>
      </c>
      <c r="E89" s="14">
        <f>data!S74</f>
        <v>0</v>
      </c>
      <c r="F89" s="14">
        <f>data!T74</f>
        <v>2157629.23</v>
      </c>
      <c r="G89" s="14">
        <f>data!U74</f>
        <v>34983876.289999999</v>
      </c>
      <c r="H89" s="14">
        <f>data!V74</f>
        <v>16841596.609999999</v>
      </c>
      <c r="I89" s="14">
        <f>data!W74</f>
        <v>15118352.200000001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3988024.9999999995</v>
      </c>
      <c r="D90" s="14">
        <f>data!R75</f>
        <v>20002995.16</v>
      </c>
      <c r="E90" s="14">
        <f>data!S75</f>
        <v>0</v>
      </c>
      <c r="F90" s="14">
        <f>data!T75</f>
        <v>3648830.29</v>
      </c>
      <c r="G90" s="14">
        <f>data!U75</f>
        <v>56799944.280000001</v>
      </c>
      <c r="H90" s="14">
        <f>data!V75</f>
        <v>32409913.579999998</v>
      </c>
      <c r="I90" s="14">
        <f>data!W75</f>
        <v>16787230.890000001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1295.44</v>
      </c>
      <c r="D92" s="14">
        <f>data!R76</f>
        <v>0</v>
      </c>
      <c r="E92" s="14">
        <f>data!S76</f>
        <v>5476.05</v>
      </c>
      <c r="F92" s="14">
        <f>data!T76</f>
        <v>532.4</v>
      </c>
      <c r="G92" s="14">
        <f>data!U76</f>
        <v>3916.1600000000003</v>
      </c>
      <c r="H92" s="14">
        <f>data!V76</f>
        <v>474.42</v>
      </c>
      <c r="I92" s="14">
        <f>data!W76</f>
        <v>1686.6100000000001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14913.24068007301</v>
      </c>
      <c r="D94" s="14">
        <f>data!R78</f>
        <v>0</v>
      </c>
      <c r="E94" s="14">
        <f>data!S78</f>
        <v>63040.859959638277</v>
      </c>
      <c r="F94" s="14">
        <f>data!T78</f>
        <v>6129.0444467291964</v>
      </c>
      <c r="G94" s="14">
        <f>data!U78</f>
        <v>45083.243239111594</v>
      </c>
      <c r="H94" s="14">
        <f>data!V78</f>
        <v>5461.572626628973</v>
      </c>
      <c r="I94" s="14">
        <f>data!W78</f>
        <v>19416.430605368012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19.02</v>
      </c>
      <c r="D96" s="84">
        <f>data!R80</f>
        <v>0</v>
      </c>
      <c r="E96" s="84">
        <f>data!S80</f>
        <v>0</v>
      </c>
      <c r="F96" s="84">
        <f>data!T80</f>
        <v>2.71</v>
      </c>
      <c r="G96" s="84">
        <f>data!U80</f>
        <v>0</v>
      </c>
      <c r="H96" s="84">
        <f>data!V80</f>
        <v>5.0699999999999994</v>
      </c>
      <c r="I96" s="84">
        <f>data!W80</f>
        <v>0.05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PROVIDENCE ST MARY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8.33</v>
      </c>
      <c r="D106" s="26">
        <f>data!Y60</f>
        <v>38.29</v>
      </c>
      <c r="E106" s="26">
        <f>data!Z60</f>
        <v>18.540000000000003</v>
      </c>
      <c r="F106" s="26">
        <f>data!AA60</f>
        <v>2.15</v>
      </c>
      <c r="G106" s="26">
        <f>data!AB60</f>
        <v>29.03</v>
      </c>
      <c r="H106" s="26">
        <f>data!AC60</f>
        <v>30.020000000000003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773356.99</v>
      </c>
      <c r="D107" s="14">
        <f>data!Y61</f>
        <v>3272927.1699999995</v>
      </c>
      <c r="E107" s="14">
        <f>data!Z61</f>
        <v>1892616.92</v>
      </c>
      <c r="F107" s="14">
        <f>data!AA61</f>
        <v>235112.18999999997</v>
      </c>
      <c r="G107" s="14">
        <f>data!AB61</f>
        <v>2851893.15</v>
      </c>
      <c r="H107" s="14">
        <f>data!AC61</f>
        <v>2727133.5300000007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67807</v>
      </c>
      <c r="D108" s="14">
        <f>data!Y62</f>
        <v>286965</v>
      </c>
      <c r="E108" s="14">
        <f>data!Z62</f>
        <v>165942</v>
      </c>
      <c r="F108" s="14">
        <f>data!AA62</f>
        <v>20614</v>
      </c>
      <c r="G108" s="14">
        <f>data!AB62</f>
        <v>250050</v>
      </c>
      <c r="H108" s="14">
        <f>data!AC62</f>
        <v>239111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15700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265372.76999999996</v>
      </c>
      <c r="D110" s="14">
        <f>data!Y64</f>
        <v>404503.53</v>
      </c>
      <c r="E110" s="14">
        <f>data!Z64</f>
        <v>140000.28</v>
      </c>
      <c r="F110" s="14">
        <f>data!AA64</f>
        <v>227921.08999999997</v>
      </c>
      <c r="G110" s="14">
        <f>data!AB64</f>
        <v>20593151.619999997</v>
      </c>
      <c r="H110" s="14">
        <f>data!AC64</f>
        <v>678519.39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152.14000000000001</v>
      </c>
      <c r="E111" s="14">
        <f>data!Z65</f>
        <v>1115.51</v>
      </c>
      <c r="F111" s="14">
        <f>data!AA65</f>
        <v>0</v>
      </c>
      <c r="G111" s="14">
        <f>data!AB65</f>
        <v>525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890668.63</v>
      </c>
      <c r="D112" s="14">
        <f>data!Y66</f>
        <v>379747.89999999997</v>
      </c>
      <c r="E112" s="14">
        <f>data!Z66</f>
        <v>777698.06</v>
      </c>
      <c r="F112" s="14">
        <f>data!AA66</f>
        <v>37591.26</v>
      </c>
      <c r="G112" s="14">
        <f>data!AB66</f>
        <v>28310.29</v>
      </c>
      <c r="H112" s="14">
        <f>data!AC66</f>
        <v>79601.56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45827</v>
      </c>
      <c r="D113" s="14">
        <f>data!Y67</f>
        <v>215659</v>
      </c>
      <c r="E113" s="14">
        <f>data!Z67</f>
        <v>286019</v>
      </c>
      <c r="F113" s="14">
        <f>data!AA67</f>
        <v>34755</v>
      </c>
      <c r="G113" s="14">
        <f>data!AB67</f>
        <v>69675</v>
      </c>
      <c r="H113" s="14">
        <f>data!AC67</f>
        <v>115774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17200</v>
      </c>
      <c r="D114" s="14">
        <f>data!Y68</f>
        <v>14145</v>
      </c>
      <c r="E114" s="14">
        <f>data!Z68</f>
        <v>0</v>
      </c>
      <c r="F114" s="14">
        <f>data!AA68</f>
        <v>68750</v>
      </c>
      <c r="G114" s="14">
        <f>data!AB68</f>
        <v>307674.39999999997</v>
      </c>
      <c r="H114" s="14">
        <f>data!AC68</f>
        <v>2666.71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840.14</v>
      </c>
      <c r="D115" s="14">
        <f>data!Y69</f>
        <v>61442.189999999995</v>
      </c>
      <c r="E115" s="14">
        <f>data!Z69</f>
        <v>17374.91</v>
      </c>
      <c r="F115" s="14">
        <f>data!AA69</f>
        <v>1052</v>
      </c>
      <c r="G115" s="14">
        <f>data!AB69</f>
        <v>24017.010000000002</v>
      </c>
      <c r="H115" s="14">
        <f>data!AC69</f>
        <v>21640.690000000002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-7504.0599999999995</v>
      </c>
      <c r="E116" s="14">
        <f>-data!Z70</f>
        <v>-2794.4700000000003</v>
      </c>
      <c r="F116" s="14">
        <f>-data!AA70</f>
        <v>0</v>
      </c>
      <c r="G116" s="14">
        <f>-data!AB70</f>
        <v>-1779907.1400000001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2061072.53</v>
      </c>
      <c r="D117" s="14">
        <f>data!Y71</f>
        <v>4628037.87</v>
      </c>
      <c r="E117" s="14">
        <f>data!Z71</f>
        <v>3277972.2099999995</v>
      </c>
      <c r="F117" s="14">
        <f>data!AA71</f>
        <v>625795.53999999992</v>
      </c>
      <c r="G117" s="14">
        <f>data!AB71</f>
        <v>22345389.329999994</v>
      </c>
      <c r="H117" s="14">
        <f>data!AC71</f>
        <v>3880146.8800000008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12385926.090000002</v>
      </c>
      <c r="D120" s="14">
        <f>data!Y73</f>
        <v>4575684.1499999994</v>
      </c>
      <c r="E120" s="14">
        <f>data!Z73</f>
        <v>283860</v>
      </c>
      <c r="F120" s="14">
        <f>data!AA73</f>
        <v>448045.58000000007</v>
      </c>
      <c r="G120" s="14">
        <f>data!AB73</f>
        <v>19358870.57</v>
      </c>
      <c r="H120" s="14">
        <f>data!AC73</f>
        <v>15365493.640000001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39159231.519999996</v>
      </c>
      <c r="D121" s="14">
        <f>data!Y74</f>
        <v>27797476.519999996</v>
      </c>
      <c r="E121" s="14">
        <f>data!Z74</f>
        <v>17771866</v>
      </c>
      <c r="F121" s="14">
        <f>data!AA74</f>
        <v>4870798.6100000013</v>
      </c>
      <c r="G121" s="14">
        <f>data!AB74</f>
        <v>97407932.810000002</v>
      </c>
      <c r="H121" s="14">
        <f>data!AC74</f>
        <v>10560856.359999999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51545157.609999999</v>
      </c>
      <c r="D122" s="14">
        <f>data!Y75</f>
        <v>32373160.669999994</v>
      </c>
      <c r="E122" s="14">
        <f>data!Z75</f>
        <v>18055726</v>
      </c>
      <c r="F122" s="14">
        <f>data!AA75</f>
        <v>5318844.1900000013</v>
      </c>
      <c r="G122" s="14">
        <f>data!AB75</f>
        <v>116766803.38</v>
      </c>
      <c r="H122" s="14">
        <f>data!AC75</f>
        <v>25926350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1368.9299999999998</v>
      </c>
      <c r="D124" s="14">
        <f>data!Y76</f>
        <v>6442.13</v>
      </c>
      <c r="E124" s="14">
        <f>data!Z76</f>
        <v>8543.9000000000015</v>
      </c>
      <c r="F124" s="14">
        <f>data!AA76</f>
        <v>1038.21</v>
      </c>
      <c r="G124" s="14">
        <f>data!AB76</f>
        <v>2081.33</v>
      </c>
      <c r="H124" s="14">
        <f>data!AC76</f>
        <v>3458.37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15759.265241286623</v>
      </c>
      <c r="D126" s="14">
        <f>data!Y78</f>
        <v>74162.473894830124</v>
      </c>
      <c r="E126" s="14">
        <f>data!Z78</f>
        <v>98358.269812940634</v>
      </c>
      <c r="F126" s="14">
        <f>data!AA78</f>
        <v>11951.982034257548</v>
      </c>
      <c r="G126" s="14">
        <f>data!AB78</f>
        <v>23960.48850171089</v>
      </c>
      <c r="H126" s="14">
        <f>data!AC78</f>
        <v>39813.116910658995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2.41</v>
      </c>
      <c r="E128" s="26">
        <f>data!Z80</f>
        <v>6.3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PROVIDENCE ST MARY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11.260000000000002</v>
      </c>
      <c r="D138" s="26">
        <f>data!AF60</f>
        <v>0</v>
      </c>
      <c r="E138" s="26">
        <f>data!AG60</f>
        <v>48.190000000000005</v>
      </c>
      <c r="F138" s="26">
        <f>data!AH60</f>
        <v>0</v>
      </c>
      <c r="G138" s="26">
        <f>data!AI60</f>
        <v>0</v>
      </c>
      <c r="H138" s="26">
        <f>data!AJ60</f>
        <v>3.7299999999999986</v>
      </c>
      <c r="I138" s="26">
        <f>data!AK60</f>
        <v>8.74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948594.45000000019</v>
      </c>
      <c r="D139" s="14">
        <f>data!AF61</f>
        <v>0</v>
      </c>
      <c r="E139" s="14">
        <f>data!AG61</f>
        <v>8068756.8799999999</v>
      </c>
      <c r="F139" s="14">
        <f>data!AH61</f>
        <v>0</v>
      </c>
      <c r="G139" s="14">
        <f>data!AI61</f>
        <v>0</v>
      </c>
      <c r="H139" s="14">
        <f>data!AJ61</f>
        <v>406737.07999999996</v>
      </c>
      <c r="I139" s="14">
        <f>data!AK61</f>
        <v>728637.55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83171</v>
      </c>
      <c r="D140" s="14">
        <f>data!AF62</f>
        <v>0</v>
      </c>
      <c r="E140" s="14">
        <f>data!AG62</f>
        <v>707457</v>
      </c>
      <c r="F140" s="14">
        <f>data!AH62</f>
        <v>0</v>
      </c>
      <c r="G140" s="14">
        <f>data!AI62</f>
        <v>0</v>
      </c>
      <c r="H140" s="14">
        <f>data!AJ62</f>
        <v>35662</v>
      </c>
      <c r="I140" s="14">
        <f>data!AK62</f>
        <v>63886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765785.22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12633.310000000001</v>
      </c>
      <c r="D142" s="14">
        <f>data!AF64</f>
        <v>0</v>
      </c>
      <c r="E142" s="14">
        <f>data!AG64</f>
        <v>902032.18</v>
      </c>
      <c r="F142" s="14">
        <f>data!AH64</f>
        <v>0</v>
      </c>
      <c r="G142" s="14">
        <f>data!AI64</f>
        <v>0</v>
      </c>
      <c r="H142" s="14">
        <f>data!AJ64</f>
        <v>3345.2400000000002</v>
      </c>
      <c r="I142" s="14">
        <f>data!AK64</f>
        <v>3920.3999999999996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75</v>
      </c>
      <c r="I143" s="14">
        <f>data!AK65</f>
        <v>457.09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1190.42</v>
      </c>
      <c r="D144" s="14">
        <f>data!AF66</f>
        <v>0</v>
      </c>
      <c r="E144" s="14">
        <f>data!AG66</f>
        <v>104874.06999999999</v>
      </c>
      <c r="F144" s="14">
        <f>data!AH66</f>
        <v>0</v>
      </c>
      <c r="G144" s="14">
        <f>data!AI66</f>
        <v>0</v>
      </c>
      <c r="H144" s="14">
        <f>data!AJ66</f>
        <v>238.63</v>
      </c>
      <c r="I144" s="14">
        <f>data!AK66</f>
        <v>35.78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94899</v>
      </c>
      <c r="D145" s="14">
        <f>data!AF67</f>
        <v>0</v>
      </c>
      <c r="E145" s="14">
        <f>data!AG67</f>
        <v>239407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52005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2036.68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3172.42</v>
      </c>
      <c r="D147" s="14">
        <f>data!AF69</f>
        <v>0</v>
      </c>
      <c r="E147" s="14">
        <f>data!AG69</f>
        <v>60615.29</v>
      </c>
      <c r="F147" s="14">
        <f>data!AH69</f>
        <v>0</v>
      </c>
      <c r="G147" s="14">
        <f>data!AI69</f>
        <v>0</v>
      </c>
      <c r="H147" s="14">
        <f>data!AJ69</f>
        <v>1795.3400000000001</v>
      </c>
      <c r="I147" s="14">
        <f>data!AK69</f>
        <v>6993.5099999999993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-32097</v>
      </c>
      <c r="F148" s="14">
        <f>-data!AH70</f>
        <v>0</v>
      </c>
      <c r="G148" s="14">
        <f>-data!AI70</f>
        <v>0</v>
      </c>
      <c r="H148" s="14">
        <f>-data!AJ70</f>
        <v>-900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1145697.28</v>
      </c>
      <c r="D149" s="14">
        <f>data!AF71</f>
        <v>0</v>
      </c>
      <c r="E149" s="14">
        <f>data!AG71</f>
        <v>10816830.639999999</v>
      </c>
      <c r="F149" s="14">
        <f>data!AH71</f>
        <v>0</v>
      </c>
      <c r="G149" s="14">
        <f>data!AI71</f>
        <v>0</v>
      </c>
      <c r="H149" s="14">
        <f>data!AJ71</f>
        <v>446953.29</v>
      </c>
      <c r="I149" s="14">
        <f>data!AK71</f>
        <v>855935.33000000007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2437347.21</v>
      </c>
      <c r="D152" s="14">
        <f>data!AF73</f>
        <v>0</v>
      </c>
      <c r="E152" s="14">
        <f>data!AG73</f>
        <v>12180869.960000001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1934755.47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337424.79000000004</v>
      </c>
      <c r="D153" s="14">
        <f>data!AF74</f>
        <v>0</v>
      </c>
      <c r="E153" s="14">
        <f>data!AG74</f>
        <v>48997870.759999998</v>
      </c>
      <c r="F153" s="14">
        <f>data!AH74</f>
        <v>0</v>
      </c>
      <c r="G153" s="14">
        <f>data!AI74</f>
        <v>0</v>
      </c>
      <c r="H153" s="14">
        <f>data!AJ74</f>
        <v>290980</v>
      </c>
      <c r="I153" s="14">
        <f>data!AK74</f>
        <v>141388.53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2774772</v>
      </c>
      <c r="D154" s="14">
        <f>data!AF75</f>
        <v>0</v>
      </c>
      <c r="E154" s="14">
        <f>data!AG75</f>
        <v>61178740.719999999</v>
      </c>
      <c r="F154" s="14">
        <f>data!AH75</f>
        <v>0</v>
      </c>
      <c r="G154" s="14">
        <f>data!AI75</f>
        <v>0</v>
      </c>
      <c r="H154" s="14">
        <f>data!AJ75</f>
        <v>290980</v>
      </c>
      <c r="I154" s="14">
        <f>data!AK75</f>
        <v>2076144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2834.8</v>
      </c>
      <c r="D156" s="14">
        <f>data!AF76</f>
        <v>0</v>
      </c>
      <c r="E156" s="14">
        <f>data!AG76</f>
        <v>7151.5300000000007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1553.47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32634.513894793254</v>
      </c>
      <c r="D158" s="14">
        <f>data!AF78</f>
        <v>0</v>
      </c>
      <c r="E158" s="14">
        <f>data!AG78</f>
        <v>82329.160841692821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17883.709009504892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17.05</v>
      </c>
      <c r="F160" s="26">
        <f>data!AH80</f>
        <v>0</v>
      </c>
      <c r="G160" s="26">
        <f>data!AI80</f>
        <v>0</v>
      </c>
      <c r="H160" s="26">
        <f>data!AJ80</f>
        <v>0.66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PROVIDENCE ST MARY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2.33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213471.92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18717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447.57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253.98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104.15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11311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200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244505.62000000002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716557.02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77300.98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793858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337.87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3889.5947543508523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PROVIDENCE ST MARY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1.77</v>
      </c>
      <c r="H202" s="26">
        <f>data!AX60</f>
        <v>0</v>
      </c>
      <c r="I202" s="26">
        <f>data!AY60</f>
        <v>32.550000000000004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221.48000000000002</v>
      </c>
      <c r="G203" s="14">
        <f>data!AW61</f>
        <v>98517.079999999987</v>
      </c>
      <c r="H203" s="14">
        <f>data!AX61</f>
        <v>0</v>
      </c>
      <c r="I203" s="14">
        <f>data!AY61</f>
        <v>1329399.1499999999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19</v>
      </c>
      <c r="G204" s="14">
        <f>data!AW62</f>
        <v>8638</v>
      </c>
      <c r="H204" s="14">
        <f>data!AX62</f>
        <v>0</v>
      </c>
      <c r="I204" s="14">
        <f>data!AY62</f>
        <v>116560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235.23000000000002</v>
      </c>
      <c r="H206" s="14">
        <f>data!AX64</f>
        <v>3868.6899999999996</v>
      </c>
      <c r="I206" s="14">
        <f>data!AY64</f>
        <v>-5493.9599999999946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425</v>
      </c>
      <c r="H207" s="14">
        <f>data!AX65</f>
        <v>0</v>
      </c>
      <c r="I207" s="14">
        <f>data!AY65</f>
        <v>450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297.01</v>
      </c>
      <c r="H208" s="14">
        <f>data!AX66</f>
        <v>0</v>
      </c>
      <c r="I208" s="14">
        <f>data!AY66</f>
        <v>1225653.5299999998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6731</v>
      </c>
      <c r="G209" s="14">
        <f>data!AW67</f>
        <v>5955</v>
      </c>
      <c r="H209" s="14">
        <f>data!AX67</f>
        <v>0</v>
      </c>
      <c r="I209" s="14">
        <f>data!AY67</f>
        <v>237374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198748.67999999996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927.72</v>
      </c>
      <c r="H211" s="14">
        <f>data!AX69</f>
        <v>41.98</v>
      </c>
      <c r="I211" s="14">
        <f>data!AY69</f>
        <v>15905.64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-17014.55</v>
      </c>
      <c r="H212" s="14">
        <f>-data!AX70</f>
        <v>0</v>
      </c>
      <c r="I212" s="14">
        <f>-data!AY70</f>
        <v>-497716.66000000003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6971.48</v>
      </c>
      <c r="G213" s="14">
        <f>data!AW71</f>
        <v>97980.489999999976</v>
      </c>
      <c r="H213" s="14">
        <f>data!AX71</f>
        <v>202659.34999999998</v>
      </c>
      <c r="I213" s="14">
        <f>data!AY71</f>
        <v>2422131.6999999997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201.08</v>
      </c>
      <c r="G220" s="14">
        <f>data!AW76</f>
        <v>177.89</v>
      </c>
      <c r="H220" s="14">
        <f>data!AX76</f>
        <v>0</v>
      </c>
      <c r="I220" s="85">
        <f>data!AY76</f>
        <v>7090.7800000000007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2314.8539769878039</v>
      </c>
      <c r="G222" s="14">
        <f>data!AW78</f>
        <v>2047.8882731567558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PROVIDENCE ST MARY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173614.88999999996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0.03</v>
      </c>
      <c r="D234" s="26">
        <f>data!BA60</f>
        <v>2.37</v>
      </c>
      <c r="E234" s="26">
        <f>data!BB60</f>
        <v>12.59</v>
      </c>
      <c r="F234" s="26">
        <f>data!BC60</f>
        <v>0</v>
      </c>
      <c r="G234" s="26">
        <f>data!BD60</f>
        <v>0</v>
      </c>
      <c r="H234" s="26">
        <f>data!BE60</f>
        <v>30.439999999999998</v>
      </c>
      <c r="I234" s="26">
        <f>data!BF60</f>
        <v>40.61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982.43000000000006</v>
      </c>
      <c r="D235" s="14">
        <f>data!BA61</f>
        <v>94226.62000000001</v>
      </c>
      <c r="E235" s="14">
        <f>data!BB61</f>
        <v>1254471.8900000001</v>
      </c>
      <c r="F235" s="14">
        <f>data!BC61</f>
        <v>0</v>
      </c>
      <c r="G235" s="14">
        <f>data!BD61</f>
        <v>0</v>
      </c>
      <c r="H235" s="14">
        <f>data!BE61</f>
        <v>2024969.4800000002</v>
      </c>
      <c r="I235" s="14">
        <f>data!BF61</f>
        <v>1702742.1499999997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86</v>
      </c>
      <c r="D236" s="14">
        <f>data!BA62</f>
        <v>8262</v>
      </c>
      <c r="E236" s="14">
        <f>data!BB62</f>
        <v>109990</v>
      </c>
      <c r="F236" s="14">
        <f>data!BC62</f>
        <v>0</v>
      </c>
      <c r="G236" s="14">
        <f>data!BD62</f>
        <v>0</v>
      </c>
      <c r="H236" s="14">
        <f>data!BE62</f>
        <v>177546</v>
      </c>
      <c r="I236" s="14">
        <f>data!BF62</f>
        <v>149294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10052.630000000001</v>
      </c>
      <c r="D238" s="14">
        <f>data!BA64</f>
        <v>3193.2699999999995</v>
      </c>
      <c r="E238" s="14">
        <f>data!BB64</f>
        <v>1490.6000000000001</v>
      </c>
      <c r="F238" s="14">
        <f>data!BC64</f>
        <v>0</v>
      </c>
      <c r="G238" s="14">
        <f>data!BD64</f>
        <v>-91081.169999999984</v>
      </c>
      <c r="H238" s="14">
        <f>data!BE64</f>
        <v>503778.49</v>
      </c>
      <c r="I238" s="14">
        <f>data!BF64</f>
        <v>273909.58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1800</v>
      </c>
      <c r="F239" s="14">
        <f>data!BC65</f>
        <v>0</v>
      </c>
      <c r="G239" s="14">
        <f>data!BD65</f>
        <v>0</v>
      </c>
      <c r="H239" s="14">
        <f>data!BE65</f>
        <v>1454336.79</v>
      </c>
      <c r="I239" s="14">
        <f>data!BF65</f>
        <v>23749.289999999997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27245.86</v>
      </c>
      <c r="D240" s="14">
        <f>data!BA66</f>
        <v>359658.88999999996</v>
      </c>
      <c r="E240" s="14">
        <f>data!BB66</f>
        <v>40354.720000000001</v>
      </c>
      <c r="F240" s="14">
        <f>data!BC66</f>
        <v>0</v>
      </c>
      <c r="G240" s="14">
        <f>data!BD66</f>
        <v>35478.1</v>
      </c>
      <c r="H240" s="14">
        <f>data!BE66</f>
        <v>2589985.85</v>
      </c>
      <c r="I240" s="14">
        <f>data!BF66</f>
        <v>137156.78999999998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6405</v>
      </c>
      <c r="D241" s="14">
        <f>data!BA67</f>
        <v>18837</v>
      </c>
      <c r="E241" s="14">
        <f>data!BB67</f>
        <v>13505</v>
      </c>
      <c r="F241" s="14">
        <f>data!BC67</f>
        <v>0</v>
      </c>
      <c r="G241" s="14">
        <f>data!BD67</f>
        <v>120658</v>
      </c>
      <c r="H241" s="14">
        <f>data!BE67</f>
        <v>1099893</v>
      </c>
      <c r="I241" s="14">
        <f>data!BF67</f>
        <v>102954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27258.31</v>
      </c>
      <c r="F243" s="14">
        <f>data!BC69</f>
        <v>0</v>
      </c>
      <c r="G243" s="14">
        <f>data!BD69</f>
        <v>134142.96</v>
      </c>
      <c r="H243" s="14">
        <f>data!BE69</f>
        <v>168562.8</v>
      </c>
      <c r="I243" s="14">
        <f>data!BF69</f>
        <v>1100.9099999999999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-52915.920000000013</v>
      </c>
      <c r="D244" s="14">
        <f>-data!BA70</f>
        <v>0</v>
      </c>
      <c r="E244" s="14">
        <f>-data!BB70</f>
        <v>-10712.2</v>
      </c>
      <c r="F244" s="14">
        <f>-data!BC70</f>
        <v>0</v>
      </c>
      <c r="G244" s="14">
        <f>-data!BD70</f>
        <v>0</v>
      </c>
      <c r="H244" s="14">
        <f>-data!BE70</f>
        <v>-590350.82999999984</v>
      </c>
      <c r="I244" s="14">
        <f>-data!BF70</f>
        <v>-270884.44000000006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-8144.0000000000146</v>
      </c>
      <c r="D245" s="14">
        <f>data!BA71</f>
        <v>484177.77999999997</v>
      </c>
      <c r="E245" s="14">
        <f>data!BB71</f>
        <v>1438158.3200000003</v>
      </c>
      <c r="F245" s="14">
        <f>data!BC71</f>
        <v>0</v>
      </c>
      <c r="G245" s="14">
        <f>data!BD71</f>
        <v>199197.89</v>
      </c>
      <c r="H245" s="14">
        <f>data!BE71</f>
        <v>7428721.580000001</v>
      </c>
      <c r="I245" s="14">
        <f>data!BF71</f>
        <v>2120022.2799999998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191.32999999999998</v>
      </c>
      <c r="D252" s="85">
        <f>data!BA76</f>
        <v>562.71</v>
      </c>
      <c r="E252" s="85">
        <f>data!BB76</f>
        <v>403.41</v>
      </c>
      <c r="F252" s="85">
        <f>data!BC76</f>
        <v>0</v>
      </c>
      <c r="G252" s="85">
        <f>data!BD76</f>
        <v>3604.28</v>
      </c>
      <c r="H252" s="85">
        <f>data!BE76</f>
        <v>32855.81</v>
      </c>
      <c r="I252" s="85">
        <f>data!BF76</f>
        <v>3075.4100000000003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6477.976334746405</v>
      </c>
      <c r="E254" s="85">
        <f>data!BB78</f>
        <v>4644.0980846262682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PROVIDENCE ST MARY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1.01</v>
      </c>
      <c r="G266" s="26">
        <f>data!BK60</f>
        <v>0</v>
      </c>
      <c r="H266" s="26">
        <f>data!BL60</f>
        <v>0</v>
      </c>
      <c r="I266" s="26">
        <f>data!BM60</f>
        <v>4.49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59311.659999999996</v>
      </c>
      <c r="G267" s="14">
        <f>data!BK61</f>
        <v>0</v>
      </c>
      <c r="H267" s="14">
        <f>data!BL61</f>
        <v>0</v>
      </c>
      <c r="I267" s="14">
        <f>data!BM61</f>
        <v>185154.36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5200</v>
      </c>
      <c r="G268" s="14">
        <f>data!BK62</f>
        <v>0</v>
      </c>
      <c r="H268" s="14">
        <f>data!BL62</f>
        <v>0</v>
      </c>
      <c r="I268" s="14">
        <f>data!BM62</f>
        <v>16234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4678.88</v>
      </c>
      <c r="E270" s="14">
        <f>data!BI64</f>
        <v>0</v>
      </c>
      <c r="F270" s="14">
        <f>data!BJ64</f>
        <v>409.62</v>
      </c>
      <c r="G270" s="14">
        <f>data!BK64</f>
        <v>0</v>
      </c>
      <c r="H270" s="14">
        <f>data!BL64</f>
        <v>0</v>
      </c>
      <c r="I270" s="14">
        <f>data!BM64</f>
        <v>334.35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600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13802</v>
      </c>
      <c r="D273" s="14">
        <f>data!BH67</f>
        <v>83132</v>
      </c>
      <c r="E273" s="14">
        <f>data!BI67</f>
        <v>0</v>
      </c>
      <c r="F273" s="14">
        <f>data!BJ67</f>
        <v>14040</v>
      </c>
      <c r="G273" s="14">
        <f>data!BK67</f>
        <v>61953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6958.87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13802</v>
      </c>
      <c r="D277" s="14">
        <f>data!BH71</f>
        <v>87810.880000000005</v>
      </c>
      <c r="E277" s="14">
        <f>data!BI71</f>
        <v>0</v>
      </c>
      <c r="F277" s="14">
        <f>data!BJ71</f>
        <v>78961.279999999999</v>
      </c>
      <c r="G277" s="14">
        <f>data!BK71</f>
        <v>61953</v>
      </c>
      <c r="H277" s="14">
        <f>data!BL71</f>
        <v>0</v>
      </c>
      <c r="I277" s="14">
        <f>data!BM71</f>
        <v>209281.58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412.28</v>
      </c>
      <c r="D284" s="85">
        <f>data!BH76</f>
        <v>2483.2999999999997</v>
      </c>
      <c r="E284" s="85">
        <f>data!BI76</f>
        <v>0</v>
      </c>
      <c r="F284" s="85">
        <f>data!BJ76</f>
        <v>419.4</v>
      </c>
      <c r="G284" s="85">
        <f>data!BK76</f>
        <v>1850.6599999999999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28588.009155827596</v>
      </c>
      <c r="E286" s="85">
        <f>data!BI78</f>
        <v>0</v>
      </c>
      <c r="F286" s="213" t="str">
        <f>IF(data!BJ78&gt;0,data!BJ78,"")</f>
        <v>x</v>
      </c>
      <c r="G286" s="85">
        <f>data!BK78</f>
        <v>21304.991351960656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PROVIDENCE ST MARY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13.53</v>
      </c>
      <c r="D298" s="26">
        <f>data!BO60</f>
        <v>0.73</v>
      </c>
      <c r="E298" s="26">
        <f>data!BP60</f>
        <v>0.71</v>
      </c>
      <c r="F298" s="26">
        <f>data!BQ60</f>
        <v>0</v>
      </c>
      <c r="G298" s="26">
        <f>data!BR60</f>
        <v>0</v>
      </c>
      <c r="H298" s="26">
        <f>data!BS60</f>
        <v>3.2300000000000004</v>
      </c>
      <c r="I298" s="26">
        <f>data!BT60</f>
        <v>4.38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1807264.2599999998</v>
      </c>
      <c r="D299" s="14">
        <f>data!BO61</f>
        <v>30093.660000000007</v>
      </c>
      <c r="E299" s="14">
        <f>data!BP61</f>
        <v>381613.06</v>
      </c>
      <c r="F299" s="14">
        <f>data!BQ61</f>
        <v>0</v>
      </c>
      <c r="G299" s="14">
        <f>data!BR61</f>
        <v>0</v>
      </c>
      <c r="H299" s="14">
        <f>data!BS61</f>
        <v>257383.26999999996</v>
      </c>
      <c r="I299" s="14">
        <f>data!BT61</f>
        <v>354492.89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158458</v>
      </c>
      <c r="D300" s="14">
        <f>data!BO62</f>
        <v>2639</v>
      </c>
      <c r="E300" s="14">
        <f>data!BP62</f>
        <v>33459</v>
      </c>
      <c r="F300" s="14">
        <f>data!BQ62</f>
        <v>0</v>
      </c>
      <c r="G300" s="14">
        <f>data!BR62</f>
        <v>0</v>
      </c>
      <c r="H300" s="14">
        <f>data!BS62</f>
        <v>22567</v>
      </c>
      <c r="I300" s="14">
        <f>data!BT62</f>
        <v>31081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2463982.52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1575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-398054.44</v>
      </c>
      <c r="D302" s="14">
        <f>data!BO64</f>
        <v>0</v>
      </c>
      <c r="E302" s="14">
        <f>data!BP64</f>
        <v>7219.3099999999995</v>
      </c>
      <c r="F302" s="14">
        <f>data!BQ64</f>
        <v>0</v>
      </c>
      <c r="G302" s="14">
        <f>data!BR64</f>
        <v>0</v>
      </c>
      <c r="H302" s="14">
        <f>data!BS64</f>
        <v>40067.160000000003</v>
      </c>
      <c r="I302" s="14">
        <f>data!BT64</f>
        <v>1650.3999999999999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140115.71</v>
      </c>
      <c r="D303" s="14">
        <f>data!BO65</f>
        <v>0</v>
      </c>
      <c r="E303" s="14">
        <f>data!BP65</f>
        <v>721574.63</v>
      </c>
      <c r="F303" s="14">
        <f>data!BQ65</f>
        <v>0</v>
      </c>
      <c r="G303" s="14">
        <f>data!BR65</f>
        <v>0</v>
      </c>
      <c r="H303" s="14">
        <f>data!BS65</f>
        <v>125</v>
      </c>
      <c r="I303" s="14">
        <f>data!BT65</f>
        <v>609.23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5460904.75</v>
      </c>
      <c r="D304" s="14">
        <f>data!BO66</f>
        <v>0</v>
      </c>
      <c r="E304" s="14">
        <f>data!BP66</f>
        <v>3617.2200000000034</v>
      </c>
      <c r="F304" s="14">
        <f>data!BQ66</f>
        <v>0</v>
      </c>
      <c r="G304" s="14">
        <f>data!BR66</f>
        <v>0</v>
      </c>
      <c r="H304" s="14">
        <f>data!BS66</f>
        <v>33760.04</v>
      </c>
      <c r="I304" s="14">
        <f>data!BT66</f>
        <v>142.87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246499</v>
      </c>
      <c r="D305" s="14">
        <f>data!BO67</f>
        <v>0</v>
      </c>
      <c r="E305" s="14">
        <f>data!BP67</f>
        <v>8950</v>
      </c>
      <c r="F305" s="14">
        <f>data!BQ67</f>
        <v>0</v>
      </c>
      <c r="G305" s="14">
        <f>data!BR67</f>
        <v>0</v>
      </c>
      <c r="H305" s="14">
        <f>data!BS67</f>
        <v>8952</v>
      </c>
      <c r="I305" s="14">
        <f>data!BT67</f>
        <v>20375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645141.98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46515.719999999994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244169.37000000002</v>
      </c>
      <c r="D307" s="14">
        <f>data!BO69</f>
        <v>0</v>
      </c>
      <c r="E307" s="14">
        <f>data!BP69</f>
        <v>13742.34</v>
      </c>
      <c r="F307" s="14">
        <f>data!BQ69</f>
        <v>0</v>
      </c>
      <c r="G307" s="14">
        <f>data!BR69</f>
        <v>0</v>
      </c>
      <c r="H307" s="14">
        <f>data!BS69</f>
        <v>25702.269999999997</v>
      </c>
      <c r="I307" s="14">
        <f>data!BT69</f>
        <v>674.83999999999992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-402766.48</v>
      </c>
      <c r="D308" s="14">
        <f>-data!BO70</f>
        <v>0</v>
      </c>
      <c r="E308" s="14">
        <f>-data!BP70</f>
        <v>-1250921.23</v>
      </c>
      <c r="F308" s="14">
        <f>-data!BQ70</f>
        <v>0</v>
      </c>
      <c r="G308" s="14">
        <f>-data!BR70</f>
        <v>0</v>
      </c>
      <c r="H308" s="14">
        <f>-data!BS70</f>
        <v>-20065.59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10365714.669999998</v>
      </c>
      <c r="D309" s="14">
        <f>data!BO71</f>
        <v>32732.660000000007</v>
      </c>
      <c r="E309" s="14">
        <f>data!BP71</f>
        <v>-80745.669999999925</v>
      </c>
      <c r="F309" s="14">
        <f>data!BQ71</f>
        <v>0</v>
      </c>
      <c r="G309" s="14">
        <f>data!BR71</f>
        <v>0</v>
      </c>
      <c r="H309" s="14">
        <f>data!BS71</f>
        <v>416581.86999999988</v>
      </c>
      <c r="I309" s="14">
        <f>data!BT71</f>
        <v>409026.23000000004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7363.38</v>
      </c>
      <c r="D316" s="85">
        <f>data!BO76</f>
        <v>0</v>
      </c>
      <c r="E316" s="85">
        <f>data!BP76</f>
        <v>267.36</v>
      </c>
      <c r="F316" s="85">
        <f>data!BQ76</f>
        <v>0</v>
      </c>
      <c r="G316" s="85">
        <f>data!BR76</f>
        <v>0</v>
      </c>
      <c r="H316" s="85">
        <f>data!BS76</f>
        <v>267.39999999999998</v>
      </c>
      <c r="I316" s="85">
        <f>data!BT76</f>
        <v>608.63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3078.3367487892315</v>
      </c>
      <c r="I318" s="85">
        <f>data!BT78</f>
        <v>7006.6121743290587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PROVIDENCE ST MARY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1.8800000000000001</v>
      </c>
      <c r="F330" s="26">
        <f>data!BX60</f>
        <v>0</v>
      </c>
      <c r="G330" s="26">
        <f>data!BY60</f>
        <v>14.42</v>
      </c>
      <c r="H330" s="26">
        <f>data!BZ60</f>
        <v>0</v>
      </c>
      <c r="I330" s="26">
        <f>data!CA60</f>
        <v>5.2399999999999993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211961.97</v>
      </c>
      <c r="F331" s="86">
        <f>data!BX61</f>
        <v>0</v>
      </c>
      <c r="G331" s="86">
        <f>data!BY61</f>
        <v>1810312.62</v>
      </c>
      <c r="H331" s="86">
        <f>data!BZ61</f>
        <v>0</v>
      </c>
      <c r="I331" s="86">
        <f>data!CA61</f>
        <v>407511.27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18585</v>
      </c>
      <c r="F332" s="86">
        <f>data!BX62</f>
        <v>0</v>
      </c>
      <c r="G332" s="86">
        <f>data!BY62</f>
        <v>158726</v>
      </c>
      <c r="H332" s="86">
        <f>data!BZ62</f>
        <v>0</v>
      </c>
      <c r="I332" s="86">
        <f>data!CA62</f>
        <v>35730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28900</v>
      </c>
      <c r="F333" s="86">
        <f>data!BX63</f>
        <v>0</v>
      </c>
      <c r="G333" s="86">
        <f>data!BY63</f>
        <v>112.5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4507.32</v>
      </c>
      <c r="E334" s="86">
        <f>data!BW64</f>
        <v>42147.859999999993</v>
      </c>
      <c r="F334" s="86">
        <f>data!BX64</f>
        <v>0</v>
      </c>
      <c r="G334" s="86">
        <f>data!BY64</f>
        <v>29284.83</v>
      </c>
      <c r="H334" s="86">
        <f>data!BZ64</f>
        <v>0</v>
      </c>
      <c r="I334" s="86">
        <f>data!CA64</f>
        <v>401.93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1323.55</v>
      </c>
      <c r="E335" s="86">
        <f>data!BW65</f>
        <v>745.60000000000014</v>
      </c>
      <c r="F335" s="86">
        <f>data!BX65</f>
        <v>0</v>
      </c>
      <c r="G335" s="86">
        <f>data!BY65</f>
        <v>1978.2600000000002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332.31</v>
      </c>
      <c r="E336" s="86">
        <f>data!BW66</f>
        <v>4154.82</v>
      </c>
      <c r="F336" s="86">
        <f>data!BX66</f>
        <v>0</v>
      </c>
      <c r="G336" s="86">
        <f>data!BY66</f>
        <v>298900.06</v>
      </c>
      <c r="H336" s="86">
        <f>data!BZ66</f>
        <v>0</v>
      </c>
      <c r="I336" s="86">
        <f>data!CA66</f>
        <v>1618.76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135995</v>
      </c>
      <c r="E337" s="86">
        <f>data!BW67</f>
        <v>9014</v>
      </c>
      <c r="F337" s="86">
        <f>data!BX67</f>
        <v>0</v>
      </c>
      <c r="G337" s="86">
        <f>data!BY67</f>
        <v>30771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5572.39</v>
      </c>
      <c r="E339" s="86">
        <f>data!BW69</f>
        <v>16053.77</v>
      </c>
      <c r="F339" s="86">
        <f>data!BX69</f>
        <v>0</v>
      </c>
      <c r="G339" s="86">
        <f>data!BY69</f>
        <v>169343.66999999998</v>
      </c>
      <c r="H339" s="86">
        <f>data!BZ69</f>
        <v>0</v>
      </c>
      <c r="I339" s="86">
        <f>data!CA69</f>
        <v>4470.05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-58210.080000000002</v>
      </c>
      <c r="F340" s="14">
        <f>-data!BX70</f>
        <v>0</v>
      </c>
      <c r="G340" s="14">
        <f>-data!BY70</f>
        <v>-4162.3200000000006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147730.57</v>
      </c>
      <c r="E341" s="14">
        <f>data!BW71</f>
        <v>273352.94</v>
      </c>
      <c r="F341" s="14">
        <f>data!BX71</f>
        <v>0</v>
      </c>
      <c r="G341" s="14">
        <f>data!BY71</f>
        <v>2495266.62</v>
      </c>
      <c r="H341" s="14">
        <f>data!BZ71</f>
        <v>0</v>
      </c>
      <c r="I341" s="14">
        <f>data!CA71</f>
        <v>449732.01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4062.43</v>
      </c>
      <c r="E348" s="85">
        <f>data!BW76</f>
        <v>269.27</v>
      </c>
      <c r="F348" s="85">
        <f>data!BX76</f>
        <v>0</v>
      </c>
      <c r="G348" s="85">
        <f>data!BY76</f>
        <v>919.18000000000006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46767.118767329237</v>
      </c>
      <c r="E350" s="85">
        <f>data!BW78</f>
        <v>3099.8643842426195</v>
      </c>
      <c r="F350" s="85">
        <f>data!BX78</f>
        <v>0</v>
      </c>
      <c r="G350" s="85">
        <f>data!BY78</f>
        <v>10581.696233179082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PROVIDENCE ST MARY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19.600000000000005</v>
      </c>
      <c r="E362" s="217"/>
      <c r="F362" s="211"/>
      <c r="G362" s="211"/>
      <c r="H362" s="211"/>
      <c r="I362" s="87">
        <f>data!CE60</f>
        <v>718.62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1548943.47</v>
      </c>
      <c r="E363" s="218"/>
      <c r="F363" s="219"/>
      <c r="G363" s="219"/>
      <c r="H363" s="219"/>
      <c r="I363" s="86">
        <f>data!CE61</f>
        <v>68383543.329999983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135809</v>
      </c>
      <c r="E364" s="218"/>
      <c r="F364" s="219"/>
      <c r="G364" s="219"/>
      <c r="H364" s="219"/>
      <c r="I364" s="86">
        <f>data!CE62</f>
        <v>5995768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3629401.14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42817.429999999993</v>
      </c>
      <c r="E366" s="218"/>
      <c r="F366" s="219"/>
      <c r="G366" s="219"/>
      <c r="H366" s="219"/>
      <c r="I366" s="86">
        <f>data!CE64</f>
        <v>39690456.409999996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5309.39</v>
      </c>
      <c r="E367" s="218"/>
      <c r="F367" s="219"/>
      <c r="G367" s="219"/>
      <c r="H367" s="219"/>
      <c r="I367" s="86">
        <f>data!CE65</f>
        <v>2363335.0699999998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46.569999999999993</v>
      </c>
      <c r="D368" s="86">
        <f>data!CC66</f>
        <v>220582.06999999998</v>
      </c>
      <c r="E368" s="218"/>
      <c r="F368" s="219"/>
      <c r="G368" s="219"/>
      <c r="H368" s="219"/>
      <c r="I368" s="86">
        <f>data!CE66</f>
        <v>15696329.729999999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4754</v>
      </c>
      <c r="D369" s="86">
        <f>data!CC67</f>
        <v>311418</v>
      </c>
      <c r="E369" s="218"/>
      <c r="F369" s="219"/>
      <c r="G369" s="219"/>
      <c r="H369" s="219"/>
      <c r="I369" s="86">
        <f>data!CE67</f>
        <v>5811997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51558.600000000013</v>
      </c>
      <c r="E370" s="218"/>
      <c r="F370" s="219"/>
      <c r="G370" s="219"/>
      <c r="H370" s="219"/>
      <c r="I370" s="86">
        <f>data!CE68</f>
        <v>1377425.1199999999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1167.01</v>
      </c>
      <c r="D371" s="86">
        <f>data!CC69</f>
        <v>67377988.037690252</v>
      </c>
      <c r="E371" s="86">
        <f>data!CD69</f>
        <v>5729066.8300000001</v>
      </c>
      <c r="F371" s="219"/>
      <c r="G371" s="219"/>
      <c r="H371" s="219"/>
      <c r="I371" s="86">
        <f>data!CE69</f>
        <v>74234993.277690247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-265</v>
      </c>
      <c r="D372" s="14">
        <f>-data!CC70</f>
        <v>-3387111.9099999997</v>
      </c>
      <c r="E372" s="228">
        <f>data!CD70</f>
        <v>0</v>
      </c>
      <c r="F372" s="220"/>
      <c r="G372" s="220"/>
      <c r="H372" s="220"/>
      <c r="I372" s="14">
        <f>-data!CE70</f>
        <v>-8401444.5199999996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5702.58</v>
      </c>
      <c r="D373" s="86">
        <f>data!CC71</f>
        <v>66307314.087690249</v>
      </c>
      <c r="E373" s="86">
        <f>data!CD71</f>
        <v>5729066.8300000001</v>
      </c>
      <c r="F373" s="219"/>
      <c r="G373" s="219"/>
      <c r="H373" s="219"/>
      <c r="I373" s="14">
        <f>data!CE71</f>
        <v>208781804.55769023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233432760.42000002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438664878.49000001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672097638.91000009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142.01</v>
      </c>
      <c r="D380" s="85">
        <f>data!CC76</f>
        <v>9302.619999999999</v>
      </c>
      <c r="E380" s="214"/>
      <c r="F380" s="211"/>
      <c r="G380" s="211"/>
      <c r="H380" s="211"/>
      <c r="I380" s="14">
        <f>data!CE76</f>
        <v>173614.88999999996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1634.8339629602049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1255190.5429873124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152.05000000000001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6" transitionEvaluation="1" transitionEntry="1" codeName="Sheet10">
    <pageSetUpPr autoPageBreaks="0" fitToPage="1"/>
  </sheetPr>
  <dimension ref="A1:CF816"/>
  <sheetViews>
    <sheetView showGridLines="0" topLeftCell="A76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5678030.8400000008</v>
      </c>
      <c r="C48" s="301">
        <f>ROUND(((B48/CE61)*C61),0)</f>
        <v>325012</v>
      </c>
      <c r="D48" s="301">
        <f>ROUND(((B48/CE61)*D61),0)</f>
        <v>0</v>
      </c>
      <c r="E48" s="295">
        <f>ROUND(((B48/CE61)*E61),0)</f>
        <v>929642</v>
      </c>
      <c r="F48" s="295">
        <f>ROUND(((B48/CE61)*F61),0)</f>
        <v>0</v>
      </c>
      <c r="G48" s="295">
        <f>ROUND(((B48/CE61)*G61),0)</f>
        <v>26265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277907</v>
      </c>
      <c r="Q48" s="295">
        <f>ROUND(((B48/CE61)*Q61),0)</f>
        <v>239523</v>
      </c>
      <c r="R48" s="295">
        <f>ROUND(((B48/CE61)*R61),0)</f>
        <v>435708</v>
      </c>
      <c r="S48" s="295">
        <f>ROUND(((B48/CE61)*S61),0)</f>
        <v>51720</v>
      </c>
      <c r="T48" s="295">
        <f>ROUND(((B48/CE61)*T61),0)</f>
        <v>31793</v>
      </c>
      <c r="U48" s="295">
        <f>ROUND(((B48/CE61)*U61),0)</f>
        <v>200294</v>
      </c>
      <c r="V48" s="295">
        <f>ROUND(((B48/CE61)*V61),0)</f>
        <v>98588</v>
      </c>
      <c r="W48" s="295">
        <f>ROUND(((B48/CE61)*W61),0)</f>
        <v>23128</v>
      </c>
      <c r="X48" s="295">
        <f>ROUND(((B48/CE61)*X61),0)</f>
        <v>64378</v>
      </c>
      <c r="Y48" s="295">
        <f>ROUND(((B48/CE61)*Y61),0)</f>
        <v>272439</v>
      </c>
      <c r="Z48" s="295">
        <f>ROUND(((B48/CE61)*Z61),0)</f>
        <v>175026</v>
      </c>
      <c r="AA48" s="295">
        <f>ROUND(((B48/CE61)*AA61),0)</f>
        <v>19580</v>
      </c>
      <c r="AB48" s="295">
        <f>ROUND(((B48/CE61)*AB61),0)</f>
        <v>247617</v>
      </c>
      <c r="AC48" s="295">
        <f>ROUND(((B48/CE61)*AC61),0)</f>
        <v>231085</v>
      </c>
      <c r="AD48" s="295">
        <f>ROUND(((B48/CE61)*AD61),0)</f>
        <v>0</v>
      </c>
      <c r="AE48" s="295">
        <f>ROUND(((B48/CE61)*AE61),0)</f>
        <v>84135</v>
      </c>
      <c r="AF48" s="295">
        <f>ROUND(((B48/CE61)*AF61),0)</f>
        <v>0</v>
      </c>
      <c r="AG48" s="295">
        <f>ROUND(((B48/CE61)*AG61),0)</f>
        <v>627063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31674</v>
      </c>
      <c r="AK48" s="295">
        <f>ROUND(((B48/CE61)*AK61),0)</f>
        <v>68601</v>
      </c>
      <c r="AL48" s="295">
        <f>ROUND(((B48/CE61)*AL61),0)</f>
        <v>18258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63</v>
      </c>
      <c r="AW48" s="295">
        <f>ROUND(((B48/CE61)*AW61),0)</f>
        <v>8743</v>
      </c>
      <c r="AX48" s="295">
        <f>ROUND(((B48/CE61)*AX61),0)</f>
        <v>0</v>
      </c>
      <c r="AY48" s="295">
        <f>ROUND(((B48/CE61)*AY61),0)</f>
        <v>113348</v>
      </c>
      <c r="AZ48" s="295">
        <f>ROUND(((B48/CE61)*AZ61),0)</f>
        <v>81</v>
      </c>
      <c r="BA48" s="295">
        <f>ROUND(((B48/CE61)*BA61),0)</f>
        <v>9373</v>
      </c>
      <c r="BB48" s="295">
        <f>ROUND(((B48/CE61)*BB61),0)</f>
        <v>136853</v>
      </c>
      <c r="BC48" s="295">
        <f>ROUND(((B48/CE61)*BC61),0)</f>
        <v>0</v>
      </c>
      <c r="BD48" s="295">
        <f>ROUND(((B48/CE61)*BD61),0)</f>
        <v>227</v>
      </c>
      <c r="BE48" s="295">
        <f>ROUND(((B48/CE61)*BE61),0)</f>
        <v>163343</v>
      </c>
      <c r="BF48" s="295">
        <f>ROUND(((B48/CE61)*BF61),0)</f>
        <v>138054</v>
      </c>
      <c r="BG48" s="295">
        <f>ROUND(((B48/CE61)*BG61),0)</f>
        <v>0</v>
      </c>
      <c r="BH48" s="295">
        <f>ROUND(((B48/CE61)*BH61),0)</f>
        <v>43</v>
      </c>
      <c r="BI48" s="295">
        <f>ROUND(((B48/CE61)*BI61),0)</f>
        <v>0</v>
      </c>
      <c r="BJ48" s="295">
        <f>ROUND(((B48/CE61)*BJ61),0)</f>
        <v>5191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14013</v>
      </c>
      <c r="BN48" s="295">
        <f>ROUND(((B48/CE61)*BN61),0)</f>
        <v>245381</v>
      </c>
      <c r="BO48" s="295">
        <f>ROUND(((B48/CE61)*BO61),0)</f>
        <v>2850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25469</v>
      </c>
      <c r="BT48" s="295">
        <f>ROUND(((B48/CE61)*BT61),0)</f>
        <v>30798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23862</v>
      </c>
      <c r="BX48" s="295">
        <f>ROUND(((B48/CE61)*BX61),0)</f>
        <v>0</v>
      </c>
      <c r="BY48" s="295">
        <f>ROUND(((B48/CE61)*BY61),0)</f>
        <v>133186</v>
      </c>
      <c r="BZ48" s="295">
        <f>ROUND(((B48/CE61)*BZ61),0)</f>
        <v>0</v>
      </c>
      <c r="CA48" s="295">
        <f>ROUND(((B48/CE61)*CA61),0)</f>
        <v>34763</v>
      </c>
      <c r="CB48" s="295">
        <f>ROUND(((B48/CE61)*CB61),0)</f>
        <v>0</v>
      </c>
      <c r="CC48" s="295">
        <f>ROUND(((B48/CE61)*CC61),0)</f>
        <v>112958</v>
      </c>
      <c r="CD48" s="295"/>
      <c r="CE48" s="295">
        <f>SUM(C48:CD48)</f>
        <v>5678035</v>
      </c>
      <c r="CF48" s="2"/>
    </row>
    <row r="49" spans="1:84" ht="12.65" customHeight="1" x14ac:dyDescent="0.35">
      <c r="A49" s="295" t="s">
        <v>206</v>
      </c>
      <c r="B49" s="295">
        <f>B47+B48</f>
        <v>5678030.8400000008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5404050.1899999985</v>
      </c>
      <c r="C52" s="295">
        <f>ROUND((B52/(CE76+CF76)*C76),0)</f>
        <v>245952</v>
      </c>
      <c r="D52" s="295">
        <f>ROUND((B52/(CE76+CF76)*D76),0)</f>
        <v>0</v>
      </c>
      <c r="E52" s="295">
        <f>ROUND((B52/(CE76+CF76)*E76),0)</f>
        <v>728482</v>
      </c>
      <c r="F52" s="295">
        <f>ROUND((B52/(CE76+CF76)*F76),0)</f>
        <v>0</v>
      </c>
      <c r="G52" s="295">
        <f>ROUND((B52/(CE76+CF76)*G76),0)</f>
        <v>179857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12381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355193</v>
      </c>
      <c r="Q52" s="295">
        <f>ROUND((B52/(CE76+CF76)*Q76),0)</f>
        <v>40323</v>
      </c>
      <c r="R52" s="295">
        <f>ROUND((B52/(CE76+CF76)*R76),0)</f>
        <v>0</v>
      </c>
      <c r="S52" s="295">
        <f>ROUND((B52/(CE76+CF76)*S76),0)</f>
        <v>170451</v>
      </c>
      <c r="T52" s="295">
        <f>ROUND((B52/(CE76+CF76)*T76),0)</f>
        <v>16572</v>
      </c>
      <c r="U52" s="295">
        <f>ROUND((B52/(CE76+CF76)*U76),0)</f>
        <v>121897</v>
      </c>
      <c r="V52" s="295">
        <f>ROUND((B52/(CE76+CF76)*V76),0)</f>
        <v>14767</v>
      </c>
      <c r="W52" s="295">
        <f>ROUND((B52/(CE76+CF76)*W76),0)</f>
        <v>52499</v>
      </c>
      <c r="X52" s="295">
        <f>ROUND((B52/(CE76+CF76)*X76),0)</f>
        <v>42610</v>
      </c>
      <c r="Y52" s="295">
        <f>ROUND((B52/(CE76+CF76)*Y76),0)</f>
        <v>200522</v>
      </c>
      <c r="Z52" s="295">
        <f>ROUND((B52/(CE76+CF76)*Z76),0)</f>
        <v>265943</v>
      </c>
      <c r="AA52" s="295">
        <f>ROUND((B52/(CE76+CF76)*AA76),0)</f>
        <v>32316</v>
      </c>
      <c r="AB52" s="295">
        <f>ROUND((B52/(CE76+CF76)*AB76),0)</f>
        <v>64785</v>
      </c>
      <c r="AC52" s="295">
        <f>ROUND((B52/(CE76+CF76)*AC76),0)</f>
        <v>107647</v>
      </c>
      <c r="AD52" s="295">
        <f>ROUND((B52/(CE76+CF76)*AD76),0)</f>
        <v>0</v>
      </c>
      <c r="AE52" s="295">
        <f>ROUND((B52/(CE76+CF76)*AE76),0)</f>
        <v>88238</v>
      </c>
      <c r="AF52" s="295">
        <f>ROUND((B52/(CE76+CF76)*AF76),0)</f>
        <v>0</v>
      </c>
      <c r="AG52" s="295">
        <f>ROUND((B52/(CE76+CF76)*AG76),0)</f>
        <v>222603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48354</v>
      </c>
      <c r="AL52" s="295">
        <f>ROUND((B52/(CE76+CF76)*AL76),0)</f>
        <v>10517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6259</v>
      </c>
      <c r="AW52" s="295">
        <f>ROUND((B52/(CE76+CF76)*AW76),0)</f>
        <v>5537</v>
      </c>
      <c r="AX52" s="295">
        <f>ROUND((B52/(CE76+CF76)*AX76),0)</f>
        <v>0</v>
      </c>
      <c r="AY52" s="295">
        <f>ROUND((B52/(CE76+CF76)*AY76),0)</f>
        <v>220712</v>
      </c>
      <c r="AZ52" s="295">
        <f>ROUND((B52/(CE76+CF76)*AZ76),0)</f>
        <v>5955</v>
      </c>
      <c r="BA52" s="295">
        <f>ROUND((B52/(CE76+CF76)*BA76),0)</f>
        <v>17515</v>
      </c>
      <c r="BB52" s="295">
        <f>ROUND((B52/(CE76+CF76)*BB76),0)</f>
        <v>12557</v>
      </c>
      <c r="BC52" s="295">
        <f>ROUND((B52/(CE76+CF76)*BC76),0)</f>
        <v>0</v>
      </c>
      <c r="BD52" s="295">
        <f>ROUND((B52/(CE76+CF76)*BD76),0)</f>
        <v>112189</v>
      </c>
      <c r="BE52" s="295">
        <f>ROUND((B52/(CE76+CF76)*BE76),0)</f>
        <v>1022691</v>
      </c>
      <c r="BF52" s="295">
        <f>ROUND((B52/(CE76+CF76)*BF76),0)</f>
        <v>95727</v>
      </c>
      <c r="BG52" s="295">
        <f>ROUND((B52/(CE76+CF76)*BG76),0)</f>
        <v>12833</v>
      </c>
      <c r="BH52" s="295">
        <f>ROUND((B52/(CE76+CF76)*BH76),0)</f>
        <v>77297</v>
      </c>
      <c r="BI52" s="295">
        <f>ROUND((B52/(CE76+CF76)*BI76),0)</f>
        <v>0</v>
      </c>
      <c r="BJ52" s="295">
        <f>ROUND((B52/(CE76+CF76)*BJ76),0)</f>
        <v>13055</v>
      </c>
      <c r="BK52" s="295">
        <f>ROUND((B52/(CE76+CF76)*BK76),0)</f>
        <v>57605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229197</v>
      </c>
      <c r="BO52" s="295">
        <f>ROUND((B52/(CE76+CF76)*BO76),0)</f>
        <v>0</v>
      </c>
      <c r="BP52" s="295">
        <f>ROUND((B52/(CE76+CF76)*BP76),0)</f>
        <v>8322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8323</v>
      </c>
      <c r="BT52" s="295">
        <f>ROUND((B52/(CE76+CF76)*BT76),0)</f>
        <v>18945</v>
      </c>
      <c r="BU52" s="295">
        <f>ROUND((B52/(CE76+CF76)*BU76),0)</f>
        <v>0</v>
      </c>
      <c r="BV52" s="295">
        <f>ROUND((B52/(CE76+CF76)*BV76),0)</f>
        <v>126450</v>
      </c>
      <c r="BW52" s="295">
        <f>ROUND((B52/(CE76+CF76)*BW76),0)</f>
        <v>8381</v>
      </c>
      <c r="BX52" s="295">
        <f>ROUND((B52/(CE76+CF76)*BX76),0)</f>
        <v>0</v>
      </c>
      <c r="BY52" s="295">
        <f>ROUND((B52/(CE76+CF76)*BY76),0)</f>
        <v>28611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4420</v>
      </c>
      <c r="CC52" s="295">
        <f>ROUND((B52/(CE76+CF76)*CC76),0)</f>
        <v>289559</v>
      </c>
      <c r="CD52" s="295"/>
      <c r="CE52" s="295">
        <f>SUM(C52:CD52)</f>
        <v>5404049</v>
      </c>
      <c r="CF52" s="2"/>
    </row>
    <row r="53" spans="1:84" ht="12.65" customHeight="1" x14ac:dyDescent="0.35">
      <c r="A53" s="295" t="s">
        <v>206</v>
      </c>
      <c r="B53" s="295">
        <f>B51+B52</f>
        <v>5404050.1899999985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5070.3230524815408</v>
      </c>
      <c r="D59" s="300">
        <v>0</v>
      </c>
      <c r="E59" s="300">
        <v>15148.392811608501</v>
      </c>
      <c r="F59" s="300">
        <v>0</v>
      </c>
      <c r="G59" s="300">
        <v>918.48653355630677</v>
      </c>
      <c r="H59" s="300">
        <v>0</v>
      </c>
      <c r="I59" s="300">
        <v>0</v>
      </c>
      <c r="J59" s="300">
        <v>1422</v>
      </c>
      <c r="K59" s="300">
        <v>-2.6023976463294387</v>
      </c>
      <c r="L59" s="300">
        <v>0</v>
      </c>
      <c r="M59" s="300">
        <v>0</v>
      </c>
      <c r="N59" s="300">
        <v>0</v>
      </c>
      <c r="O59" s="300">
        <v>619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44.58</v>
      </c>
      <c r="D60" s="187">
        <v>0</v>
      </c>
      <c r="E60" s="187">
        <v>133.69</v>
      </c>
      <c r="F60" s="223">
        <v>0</v>
      </c>
      <c r="G60" s="187">
        <v>2.7699999999999996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37.43</v>
      </c>
      <c r="Q60" s="221">
        <v>25.88</v>
      </c>
      <c r="R60" s="221">
        <v>11.04</v>
      </c>
      <c r="S60" s="221">
        <v>11.239999999999998</v>
      </c>
      <c r="T60" s="221">
        <v>3.7899999999999996</v>
      </c>
      <c r="U60" s="221">
        <v>30.18</v>
      </c>
      <c r="V60" s="221">
        <v>9.9500000000000011</v>
      </c>
      <c r="W60" s="221">
        <v>2.5399999999999996</v>
      </c>
      <c r="X60" s="221">
        <v>8</v>
      </c>
      <c r="Y60" s="221">
        <v>37.85</v>
      </c>
      <c r="Z60" s="221">
        <v>19.730000000000004</v>
      </c>
      <c r="AA60" s="221">
        <v>2.16</v>
      </c>
      <c r="AB60" s="221">
        <v>29.49</v>
      </c>
      <c r="AC60" s="221">
        <v>31.910000000000004</v>
      </c>
      <c r="AD60" s="221">
        <v>0</v>
      </c>
      <c r="AE60" s="221">
        <v>11.5</v>
      </c>
      <c r="AF60" s="221">
        <v>0</v>
      </c>
      <c r="AG60" s="221">
        <v>44.43</v>
      </c>
      <c r="AH60" s="221">
        <v>0</v>
      </c>
      <c r="AI60" s="221">
        <v>0</v>
      </c>
      <c r="AJ60" s="221">
        <v>3.71</v>
      </c>
      <c r="AK60" s="221">
        <v>9.7200000000000006</v>
      </c>
      <c r="AL60" s="221">
        <v>2.4299999999999997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0.01</v>
      </c>
      <c r="AW60" s="221">
        <v>1.8199999999999998</v>
      </c>
      <c r="AX60" s="221">
        <v>0</v>
      </c>
      <c r="AY60" s="221">
        <v>32.340000000000003</v>
      </c>
      <c r="AZ60" s="221">
        <v>0.03</v>
      </c>
      <c r="BA60" s="221">
        <v>3.1199999999999997</v>
      </c>
      <c r="BB60" s="221">
        <v>17.009999999999998</v>
      </c>
      <c r="BC60" s="221">
        <v>0</v>
      </c>
      <c r="BD60" s="221">
        <v>0.37</v>
      </c>
      <c r="BE60" s="221">
        <v>28.600000000000005</v>
      </c>
      <c r="BF60" s="221">
        <v>42.79999999999999</v>
      </c>
      <c r="BG60" s="221">
        <v>0</v>
      </c>
      <c r="BH60" s="221">
        <v>0.01</v>
      </c>
      <c r="BI60" s="221">
        <v>0</v>
      </c>
      <c r="BJ60" s="221">
        <v>1.01</v>
      </c>
      <c r="BK60" s="221">
        <v>0</v>
      </c>
      <c r="BL60" s="221">
        <v>0</v>
      </c>
      <c r="BM60" s="221">
        <v>3.3100000000000005</v>
      </c>
      <c r="BN60" s="221">
        <v>20.150000000000002</v>
      </c>
      <c r="BO60" s="221">
        <v>0.58000000000000007</v>
      </c>
      <c r="BP60" s="221">
        <v>0</v>
      </c>
      <c r="BQ60" s="221">
        <v>0</v>
      </c>
      <c r="BR60" s="221">
        <v>0</v>
      </c>
      <c r="BS60" s="221">
        <v>3.53</v>
      </c>
      <c r="BT60" s="221">
        <v>4.49</v>
      </c>
      <c r="BU60" s="221">
        <v>0</v>
      </c>
      <c r="BV60" s="221">
        <v>0</v>
      </c>
      <c r="BW60" s="221">
        <v>2.4299999999999997</v>
      </c>
      <c r="BX60" s="221">
        <v>0</v>
      </c>
      <c r="BY60" s="221">
        <v>12.019999999999998</v>
      </c>
      <c r="BZ60" s="221">
        <v>0</v>
      </c>
      <c r="CA60" s="221">
        <v>5.2099999999999991</v>
      </c>
      <c r="CB60" s="221">
        <v>0</v>
      </c>
      <c r="CC60" s="221">
        <v>16.850000000000001</v>
      </c>
      <c r="CD60" s="305" t="s">
        <v>221</v>
      </c>
      <c r="CE60" s="307">
        <f t="shared" ref="CE60:CE70" si="0">SUM(C60:CD60)</f>
        <v>709.71</v>
      </c>
      <c r="CF60" s="2"/>
    </row>
    <row r="61" spans="1:84" ht="12.65" customHeight="1" x14ac:dyDescent="0.35">
      <c r="A61" s="302" t="s">
        <v>235</v>
      </c>
      <c r="B61" s="295"/>
      <c r="C61" s="300">
        <v>3689409.48</v>
      </c>
      <c r="D61" s="300">
        <v>0</v>
      </c>
      <c r="E61" s="300">
        <v>10552944.550000001</v>
      </c>
      <c r="F61" s="185">
        <v>0</v>
      </c>
      <c r="G61" s="300">
        <v>298145.01999999996</v>
      </c>
      <c r="H61" s="300">
        <v>0</v>
      </c>
      <c r="I61" s="185">
        <v>0</v>
      </c>
      <c r="J61" s="185">
        <v>0</v>
      </c>
      <c r="K61" s="185">
        <v>0</v>
      </c>
      <c r="L61" s="185">
        <v>0</v>
      </c>
      <c r="M61" s="300">
        <v>0</v>
      </c>
      <c r="N61" s="300">
        <v>0</v>
      </c>
      <c r="O61" s="300">
        <v>0</v>
      </c>
      <c r="P61" s="185">
        <v>3154697.3400000003</v>
      </c>
      <c r="Q61" s="185">
        <v>2718970.65</v>
      </c>
      <c r="R61" s="185">
        <v>4945986.7200000007</v>
      </c>
      <c r="S61" s="185">
        <v>587110.6399999999</v>
      </c>
      <c r="T61" s="185">
        <v>360897.52</v>
      </c>
      <c r="U61" s="185">
        <v>2273661.17</v>
      </c>
      <c r="V61" s="185">
        <v>1119132.53</v>
      </c>
      <c r="W61" s="185">
        <v>262535.28000000003</v>
      </c>
      <c r="X61" s="185">
        <v>730795.72000000009</v>
      </c>
      <c r="Y61" s="185">
        <v>3092623.310000001</v>
      </c>
      <c r="Z61" s="185">
        <v>1986827.1499999997</v>
      </c>
      <c r="AA61" s="185">
        <v>222261.66999999998</v>
      </c>
      <c r="AB61" s="185">
        <v>2810855.95</v>
      </c>
      <c r="AC61" s="185">
        <v>2623183.89</v>
      </c>
      <c r="AD61" s="185">
        <v>0</v>
      </c>
      <c r="AE61" s="185">
        <v>955063.2100000002</v>
      </c>
      <c r="AF61" s="185">
        <v>0</v>
      </c>
      <c r="AG61" s="185">
        <v>7118174.4099999992</v>
      </c>
      <c r="AH61" s="185">
        <v>0</v>
      </c>
      <c r="AI61" s="185">
        <v>0</v>
      </c>
      <c r="AJ61" s="185">
        <v>359552.33999999997</v>
      </c>
      <c r="AK61" s="185">
        <v>778732.85</v>
      </c>
      <c r="AL61" s="185">
        <v>207258.47000000003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715.3</v>
      </c>
      <c r="AW61" s="185">
        <v>99250.62</v>
      </c>
      <c r="AX61" s="185">
        <v>-5.04</v>
      </c>
      <c r="AY61" s="185">
        <v>1286677.4699999997</v>
      </c>
      <c r="AZ61" s="185">
        <v>917.34</v>
      </c>
      <c r="BA61" s="185">
        <v>106397.04999999997</v>
      </c>
      <c r="BB61" s="185">
        <v>1553501.45</v>
      </c>
      <c r="BC61" s="185">
        <v>0</v>
      </c>
      <c r="BD61" s="185">
        <v>2572.4300000000003</v>
      </c>
      <c r="BE61" s="185">
        <v>1854209.0299999998</v>
      </c>
      <c r="BF61" s="185">
        <v>1567132.8599999999</v>
      </c>
      <c r="BG61" s="185">
        <v>0</v>
      </c>
      <c r="BH61" s="185">
        <v>483.71</v>
      </c>
      <c r="BI61" s="185">
        <v>0</v>
      </c>
      <c r="BJ61" s="185">
        <v>58926.770000000004</v>
      </c>
      <c r="BK61" s="185">
        <v>0</v>
      </c>
      <c r="BL61" s="185">
        <v>0</v>
      </c>
      <c r="BM61" s="185">
        <v>159069.06000000006</v>
      </c>
      <c r="BN61" s="185">
        <v>2785473.85</v>
      </c>
      <c r="BO61" s="185">
        <v>32349.380000000005</v>
      </c>
      <c r="BP61" s="185">
        <v>0</v>
      </c>
      <c r="BQ61" s="185">
        <v>0</v>
      </c>
      <c r="BR61" s="185">
        <v>0</v>
      </c>
      <c r="BS61" s="185">
        <v>289111.83999999997</v>
      </c>
      <c r="BT61" s="185">
        <v>349610.31</v>
      </c>
      <c r="BU61" s="185">
        <v>0</v>
      </c>
      <c r="BV61" s="185">
        <v>0</v>
      </c>
      <c r="BW61" s="185">
        <v>270871.50999999995</v>
      </c>
      <c r="BX61" s="185">
        <v>0</v>
      </c>
      <c r="BY61" s="185">
        <v>1511878.7599999998</v>
      </c>
      <c r="BZ61" s="185">
        <v>0</v>
      </c>
      <c r="CA61" s="185">
        <v>394614.95000000007</v>
      </c>
      <c r="CB61" s="185">
        <v>0</v>
      </c>
      <c r="CC61" s="185">
        <v>1282254.06</v>
      </c>
      <c r="CD61" s="305" t="s">
        <v>221</v>
      </c>
      <c r="CE61" s="295">
        <f t="shared" si="0"/>
        <v>64454832.580000021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325012</v>
      </c>
      <c r="D62" s="295">
        <f t="shared" si="1"/>
        <v>0</v>
      </c>
      <c r="E62" s="295">
        <f t="shared" si="1"/>
        <v>929642</v>
      </c>
      <c r="F62" s="295">
        <f t="shared" si="1"/>
        <v>0</v>
      </c>
      <c r="G62" s="295">
        <f t="shared" si="1"/>
        <v>26265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277907</v>
      </c>
      <c r="Q62" s="295">
        <f t="shared" si="1"/>
        <v>239523</v>
      </c>
      <c r="R62" s="295">
        <f t="shared" si="1"/>
        <v>435708</v>
      </c>
      <c r="S62" s="295">
        <f t="shared" si="1"/>
        <v>51720</v>
      </c>
      <c r="T62" s="295">
        <f t="shared" si="1"/>
        <v>31793</v>
      </c>
      <c r="U62" s="295">
        <f t="shared" si="1"/>
        <v>200294</v>
      </c>
      <c r="V62" s="295">
        <f t="shared" si="1"/>
        <v>98588</v>
      </c>
      <c r="W62" s="295">
        <f t="shared" si="1"/>
        <v>23128</v>
      </c>
      <c r="X62" s="295">
        <f t="shared" si="1"/>
        <v>64378</v>
      </c>
      <c r="Y62" s="295">
        <f t="shared" si="1"/>
        <v>272439</v>
      </c>
      <c r="Z62" s="295">
        <f t="shared" si="1"/>
        <v>175026</v>
      </c>
      <c r="AA62" s="295">
        <f t="shared" si="1"/>
        <v>19580</v>
      </c>
      <c r="AB62" s="295">
        <f t="shared" si="1"/>
        <v>247617</v>
      </c>
      <c r="AC62" s="295">
        <f t="shared" si="1"/>
        <v>231085</v>
      </c>
      <c r="AD62" s="295">
        <f t="shared" si="1"/>
        <v>0</v>
      </c>
      <c r="AE62" s="295">
        <f t="shared" si="1"/>
        <v>84135</v>
      </c>
      <c r="AF62" s="295">
        <f t="shared" si="1"/>
        <v>0</v>
      </c>
      <c r="AG62" s="295">
        <f t="shared" si="1"/>
        <v>627063</v>
      </c>
      <c r="AH62" s="295">
        <f t="shared" si="1"/>
        <v>0</v>
      </c>
      <c r="AI62" s="295">
        <f t="shared" si="1"/>
        <v>0</v>
      </c>
      <c r="AJ62" s="295">
        <f t="shared" si="1"/>
        <v>31674</v>
      </c>
      <c r="AK62" s="295">
        <f t="shared" si="1"/>
        <v>68601</v>
      </c>
      <c r="AL62" s="295">
        <f t="shared" si="1"/>
        <v>18258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63</v>
      </c>
      <c r="AW62" s="295">
        <f t="shared" si="1"/>
        <v>8743</v>
      </c>
      <c r="AX62" s="295">
        <f t="shared" si="1"/>
        <v>0</v>
      </c>
      <c r="AY62" s="295">
        <f>ROUND(AY47+AY48,0)</f>
        <v>113348</v>
      </c>
      <c r="AZ62" s="295">
        <f>ROUND(AZ47+AZ48,0)</f>
        <v>81</v>
      </c>
      <c r="BA62" s="295">
        <f>ROUND(BA47+BA48,0)</f>
        <v>9373</v>
      </c>
      <c r="BB62" s="295">
        <f t="shared" si="1"/>
        <v>136853</v>
      </c>
      <c r="BC62" s="295">
        <f t="shared" si="1"/>
        <v>0</v>
      </c>
      <c r="BD62" s="295">
        <f t="shared" si="1"/>
        <v>227</v>
      </c>
      <c r="BE62" s="295">
        <f t="shared" si="1"/>
        <v>163343</v>
      </c>
      <c r="BF62" s="295">
        <f t="shared" si="1"/>
        <v>138054</v>
      </c>
      <c r="BG62" s="295">
        <f t="shared" si="1"/>
        <v>0</v>
      </c>
      <c r="BH62" s="295">
        <f t="shared" si="1"/>
        <v>43</v>
      </c>
      <c r="BI62" s="295">
        <f t="shared" si="1"/>
        <v>0</v>
      </c>
      <c r="BJ62" s="295">
        <f t="shared" si="1"/>
        <v>5191</v>
      </c>
      <c r="BK62" s="295">
        <f t="shared" si="1"/>
        <v>0</v>
      </c>
      <c r="BL62" s="295">
        <f t="shared" si="1"/>
        <v>0</v>
      </c>
      <c r="BM62" s="295">
        <f t="shared" si="1"/>
        <v>14013</v>
      </c>
      <c r="BN62" s="295">
        <f t="shared" si="1"/>
        <v>245381</v>
      </c>
      <c r="BO62" s="295">
        <f t="shared" ref="BO62:CC62" si="2">ROUND(BO47+BO48,0)</f>
        <v>2850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25469</v>
      </c>
      <c r="BT62" s="295">
        <f t="shared" si="2"/>
        <v>30798</v>
      </c>
      <c r="BU62" s="295">
        <f t="shared" si="2"/>
        <v>0</v>
      </c>
      <c r="BV62" s="295">
        <f t="shared" si="2"/>
        <v>0</v>
      </c>
      <c r="BW62" s="295">
        <f t="shared" si="2"/>
        <v>23862</v>
      </c>
      <c r="BX62" s="295">
        <f t="shared" si="2"/>
        <v>0</v>
      </c>
      <c r="BY62" s="295">
        <f t="shared" si="2"/>
        <v>133186</v>
      </c>
      <c r="BZ62" s="295">
        <f t="shared" si="2"/>
        <v>0</v>
      </c>
      <c r="CA62" s="295">
        <f t="shared" si="2"/>
        <v>34763</v>
      </c>
      <c r="CB62" s="295">
        <f t="shared" si="2"/>
        <v>0</v>
      </c>
      <c r="CC62" s="295">
        <f t="shared" si="2"/>
        <v>112958</v>
      </c>
      <c r="CD62" s="305" t="s">
        <v>221</v>
      </c>
      <c r="CE62" s="295">
        <f t="shared" si="0"/>
        <v>5678035</v>
      </c>
      <c r="CF62" s="2"/>
    </row>
    <row r="63" spans="1:84" ht="12.65" customHeight="1" x14ac:dyDescent="0.35">
      <c r="A63" s="302" t="s">
        <v>236</v>
      </c>
      <c r="B63" s="295"/>
      <c r="C63" s="300">
        <v>0</v>
      </c>
      <c r="D63" s="300">
        <v>0</v>
      </c>
      <c r="E63" s="300">
        <v>113871.21999999999</v>
      </c>
      <c r="F63" s="185">
        <v>0</v>
      </c>
      <c r="G63" s="300">
        <v>0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119212</v>
      </c>
      <c r="V63" s="185">
        <v>10000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17800</v>
      </c>
      <c r="AD63" s="185">
        <v>0</v>
      </c>
      <c r="AE63" s="185">
        <v>0</v>
      </c>
      <c r="AF63" s="185">
        <v>0</v>
      </c>
      <c r="AG63" s="185">
        <v>905701.45999999985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1673.4899999999998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1944678.4800000004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10000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3000</v>
      </c>
      <c r="CD63" s="305" t="s">
        <v>221</v>
      </c>
      <c r="CE63" s="295">
        <f t="shared" si="0"/>
        <v>3125936.6500000004</v>
      </c>
      <c r="CF63" s="2"/>
    </row>
    <row r="64" spans="1:84" ht="12.65" customHeight="1" x14ac:dyDescent="0.35">
      <c r="A64" s="302" t="s">
        <v>237</v>
      </c>
      <c r="B64" s="295"/>
      <c r="C64" s="300">
        <v>476925.96</v>
      </c>
      <c r="D64" s="300">
        <v>0</v>
      </c>
      <c r="E64" s="185">
        <v>1092497.0200000003</v>
      </c>
      <c r="F64" s="185">
        <v>0</v>
      </c>
      <c r="G64" s="300">
        <v>12328.42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0</v>
      </c>
      <c r="P64" s="185">
        <v>6202427.7699999996</v>
      </c>
      <c r="Q64" s="185">
        <v>35539.130000000005</v>
      </c>
      <c r="R64" s="185">
        <v>164100.51999999996</v>
      </c>
      <c r="S64" s="185">
        <v>1768383.8900000001</v>
      </c>
      <c r="T64" s="185">
        <v>164165.69999999998</v>
      </c>
      <c r="U64" s="185">
        <v>2411137.6999999997</v>
      </c>
      <c r="V64" s="185">
        <v>1327156.83</v>
      </c>
      <c r="W64" s="185">
        <v>20853.62</v>
      </c>
      <c r="X64" s="185">
        <v>216538.57</v>
      </c>
      <c r="Y64" s="185">
        <v>403779.87</v>
      </c>
      <c r="Z64" s="185">
        <v>113310.31999999999</v>
      </c>
      <c r="AA64" s="185">
        <v>256086.50999999995</v>
      </c>
      <c r="AB64" s="185">
        <v>18080557.390000001</v>
      </c>
      <c r="AC64" s="185">
        <v>744367.72</v>
      </c>
      <c r="AD64" s="185">
        <v>0</v>
      </c>
      <c r="AE64" s="185">
        <v>17614.719999999994</v>
      </c>
      <c r="AF64" s="185">
        <v>0</v>
      </c>
      <c r="AG64" s="185">
        <v>825188.81999999983</v>
      </c>
      <c r="AH64" s="185">
        <v>0</v>
      </c>
      <c r="AI64" s="185">
        <v>0</v>
      </c>
      <c r="AJ64" s="185">
        <v>1.35</v>
      </c>
      <c r="AK64" s="185">
        <v>3523.2099999999996</v>
      </c>
      <c r="AL64" s="185">
        <v>1348.56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4192.1400000000003</v>
      </c>
      <c r="AW64" s="185">
        <v>1409.69</v>
      </c>
      <c r="AX64" s="185">
        <v>6537.95</v>
      </c>
      <c r="AY64" s="185">
        <v>-214056.22999999995</v>
      </c>
      <c r="AZ64" s="185">
        <v>23720.31</v>
      </c>
      <c r="BA64" s="185">
        <v>79239.800000000017</v>
      </c>
      <c r="BB64" s="185">
        <v>2775.63</v>
      </c>
      <c r="BC64" s="185">
        <v>0</v>
      </c>
      <c r="BD64" s="185">
        <v>8097.3200000000143</v>
      </c>
      <c r="BE64" s="185">
        <v>570288.3600000001</v>
      </c>
      <c r="BF64" s="185">
        <v>290668.32</v>
      </c>
      <c r="BG64" s="185">
        <v>0</v>
      </c>
      <c r="BH64" s="185">
        <v>615.83999999999992</v>
      </c>
      <c r="BI64" s="185">
        <v>0</v>
      </c>
      <c r="BJ64" s="185">
        <v>9.75</v>
      </c>
      <c r="BK64" s="185">
        <v>0</v>
      </c>
      <c r="BL64" s="185">
        <v>0</v>
      </c>
      <c r="BM64" s="185">
        <v>41.37</v>
      </c>
      <c r="BN64" s="185">
        <v>734012.32999999984</v>
      </c>
      <c r="BO64" s="185">
        <v>0</v>
      </c>
      <c r="BP64" s="185">
        <v>0</v>
      </c>
      <c r="BQ64" s="185">
        <v>0</v>
      </c>
      <c r="BR64" s="185">
        <v>0</v>
      </c>
      <c r="BS64" s="185">
        <v>40960.42</v>
      </c>
      <c r="BT64" s="185">
        <v>1747.01</v>
      </c>
      <c r="BU64" s="185">
        <v>0</v>
      </c>
      <c r="BV64" s="185">
        <v>0</v>
      </c>
      <c r="BW64" s="185">
        <v>92928.49000000002</v>
      </c>
      <c r="BX64" s="185">
        <v>0</v>
      </c>
      <c r="BY64" s="185">
        <v>25396.42</v>
      </c>
      <c r="BZ64" s="185">
        <v>0</v>
      </c>
      <c r="CA64" s="185">
        <v>361.03</v>
      </c>
      <c r="CB64" s="185">
        <v>191.31</v>
      </c>
      <c r="CC64" s="185">
        <v>77458.78</v>
      </c>
      <c r="CD64" s="305" t="s">
        <v>221</v>
      </c>
      <c r="CE64" s="295">
        <f t="shared" si="0"/>
        <v>36084429.640000015</v>
      </c>
      <c r="CF64" s="2"/>
    </row>
    <row r="65" spans="1:84" ht="12.65" customHeight="1" x14ac:dyDescent="0.35">
      <c r="A65" s="302" t="s">
        <v>238</v>
      </c>
      <c r="B65" s="295"/>
      <c r="C65" s="300">
        <v>0</v>
      </c>
      <c r="D65" s="300">
        <v>0</v>
      </c>
      <c r="E65" s="300">
        <v>539.9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0</v>
      </c>
      <c r="Q65" s="185">
        <v>1208.51</v>
      </c>
      <c r="R65" s="185">
        <v>0</v>
      </c>
      <c r="S65" s="185">
        <v>0</v>
      </c>
      <c r="T65" s="185">
        <v>0</v>
      </c>
      <c r="U65" s="185">
        <v>350</v>
      </c>
      <c r="V65" s="185">
        <v>2058.15</v>
      </c>
      <c r="W65" s="185">
        <v>0</v>
      </c>
      <c r="X65" s="185">
        <v>0</v>
      </c>
      <c r="Y65" s="185">
        <v>650.93000000000006</v>
      </c>
      <c r="Z65" s="185">
        <v>1366.09</v>
      </c>
      <c r="AA65" s="185">
        <v>0</v>
      </c>
      <c r="AB65" s="185">
        <v>582.62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300</v>
      </c>
      <c r="AZ65" s="185">
        <v>0</v>
      </c>
      <c r="BA65" s="185">
        <v>0</v>
      </c>
      <c r="BB65" s="185">
        <v>525</v>
      </c>
      <c r="BC65" s="185">
        <v>0</v>
      </c>
      <c r="BD65" s="185">
        <v>0</v>
      </c>
      <c r="BE65" s="185">
        <v>1229520.42</v>
      </c>
      <c r="BF65" s="185">
        <v>4354.21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350</v>
      </c>
      <c r="BN65" s="185">
        <v>84335.569999999992</v>
      </c>
      <c r="BO65" s="185">
        <v>0</v>
      </c>
      <c r="BP65" s="185">
        <v>0</v>
      </c>
      <c r="BQ65" s="185">
        <v>0</v>
      </c>
      <c r="BR65" s="185">
        <v>0</v>
      </c>
      <c r="BS65" s="185">
        <v>175</v>
      </c>
      <c r="BT65" s="185">
        <v>534.69000000000005</v>
      </c>
      <c r="BU65" s="185">
        <v>0</v>
      </c>
      <c r="BV65" s="185">
        <v>0</v>
      </c>
      <c r="BW65" s="185">
        <v>914.21999999999991</v>
      </c>
      <c r="BX65" s="185">
        <v>0</v>
      </c>
      <c r="BY65" s="185">
        <v>1836.3400000000001</v>
      </c>
      <c r="BZ65" s="185">
        <v>0</v>
      </c>
      <c r="CA65" s="185">
        <v>0</v>
      </c>
      <c r="CB65" s="185">
        <v>0</v>
      </c>
      <c r="CC65" s="185">
        <v>4212.62</v>
      </c>
      <c r="CD65" s="305" t="s">
        <v>221</v>
      </c>
      <c r="CE65" s="295">
        <f t="shared" si="0"/>
        <v>1333814.27</v>
      </c>
      <c r="CF65" s="2"/>
    </row>
    <row r="66" spans="1:84" ht="12.65" customHeight="1" x14ac:dyDescent="0.35">
      <c r="A66" s="302" t="s">
        <v>239</v>
      </c>
      <c r="B66" s="295"/>
      <c r="C66" s="300">
        <v>3770.0499999999997</v>
      </c>
      <c r="D66" s="300">
        <v>0</v>
      </c>
      <c r="E66" s="300">
        <v>100033.95000000001</v>
      </c>
      <c r="F66" s="300">
        <v>0</v>
      </c>
      <c r="G66" s="300">
        <v>347.49</v>
      </c>
      <c r="H66" s="300">
        <v>0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0</v>
      </c>
      <c r="P66" s="185">
        <v>170916.30000000002</v>
      </c>
      <c r="Q66" s="185">
        <v>4949.57</v>
      </c>
      <c r="R66" s="185">
        <v>120424.99</v>
      </c>
      <c r="S66" s="300">
        <v>307185.96999999997</v>
      </c>
      <c r="T66" s="300">
        <v>0</v>
      </c>
      <c r="U66" s="185">
        <v>1903144.15</v>
      </c>
      <c r="V66" s="185">
        <v>157025.16</v>
      </c>
      <c r="W66" s="185">
        <v>261075.22</v>
      </c>
      <c r="X66" s="185">
        <v>768307.45</v>
      </c>
      <c r="Y66" s="185">
        <v>612281.77</v>
      </c>
      <c r="Z66" s="185">
        <v>1099472.1099999999</v>
      </c>
      <c r="AA66" s="185">
        <v>55701.03</v>
      </c>
      <c r="AB66" s="185">
        <v>36151.659999999996</v>
      </c>
      <c r="AC66" s="185">
        <v>51199.8</v>
      </c>
      <c r="AD66" s="185">
        <v>0</v>
      </c>
      <c r="AE66" s="185">
        <v>244.01</v>
      </c>
      <c r="AF66" s="185">
        <v>0</v>
      </c>
      <c r="AG66" s="185">
        <v>130114.56999999999</v>
      </c>
      <c r="AH66" s="185">
        <v>0</v>
      </c>
      <c r="AI66" s="185">
        <v>0</v>
      </c>
      <c r="AJ66" s="185">
        <v>0</v>
      </c>
      <c r="AK66" s="185">
        <v>38.120000000000005</v>
      </c>
      <c r="AL66" s="185">
        <v>296.54999999999995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380.12</v>
      </c>
      <c r="AW66" s="185">
        <v>1028.8900000000001</v>
      </c>
      <c r="AX66" s="185">
        <v>10909.98</v>
      </c>
      <c r="AY66" s="185">
        <v>1353858.77</v>
      </c>
      <c r="AZ66" s="185">
        <v>111991.11</v>
      </c>
      <c r="BA66" s="185">
        <v>353924.0199999999</v>
      </c>
      <c r="BB66" s="185">
        <v>17315.969999999998</v>
      </c>
      <c r="BC66" s="185">
        <v>0</v>
      </c>
      <c r="BD66" s="185">
        <v>63703.950000000004</v>
      </c>
      <c r="BE66" s="185">
        <v>2115823.7400000002</v>
      </c>
      <c r="BF66" s="185">
        <v>105341.40000000001</v>
      </c>
      <c r="BG66" s="185">
        <v>0</v>
      </c>
      <c r="BH66" s="185">
        <v>0</v>
      </c>
      <c r="BI66" s="185">
        <v>0</v>
      </c>
      <c r="BJ66" s="185">
        <v>42.76</v>
      </c>
      <c r="BK66" s="185">
        <v>0</v>
      </c>
      <c r="BL66" s="185">
        <v>0</v>
      </c>
      <c r="BM66" s="185">
        <v>0</v>
      </c>
      <c r="BN66" s="185">
        <v>3375171.3</v>
      </c>
      <c r="BO66" s="185">
        <v>0</v>
      </c>
      <c r="BP66" s="185">
        <v>110.27</v>
      </c>
      <c r="BQ66" s="185">
        <v>0</v>
      </c>
      <c r="BR66" s="185">
        <v>0</v>
      </c>
      <c r="BS66" s="185">
        <v>19970.02</v>
      </c>
      <c r="BT66" s="185">
        <v>57.66</v>
      </c>
      <c r="BU66" s="185">
        <v>0</v>
      </c>
      <c r="BV66" s="185">
        <v>0</v>
      </c>
      <c r="BW66" s="185">
        <v>4142.25</v>
      </c>
      <c r="BX66" s="185">
        <v>0</v>
      </c>
      <c r="BY66" s="185">
        <v>257536.38</v>
      </c>
      <c r="BZ66" s="185">
        <v>0</v>
      </c>
      <c r="CA66" s="185">
        <v>864.68000000000006</v>
      </c>
      <c r="CB66" s="185">
        <v>0</v>
      </c>
      <c r="CC66" s="185">
        <v>26441.99</v>
      </c>
      <c r="CD66" s="305" t="s">
        <v>221</v>
      </c>
      <c r="CE66" s="295">
        <f t="shared" si="0"/>
        <v>13601295.18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245952</v>
      </c>
      <c r="D67" s="295">
        <f>ROUND(D51+D52,0)</f>
        <v>0</v>
      </c>
      <c r="E67" s="295">
        <f t="shared" ref="E67:BP67" si="3">ROUND(E51+E52,0)</f>
        <v>728482</v>
      </c>
      <c r="F67" s="295">
        <f t="shared" si="3"/>
        <v>0</v>
      </c>
      <c r="G67" s="295">
        <f t="shared" si="3"/>
        <v>179857</v>
      </c>
      <c r="H67" s="295">
        <f t="shared" si="3"/>
        <v>0</v>
      </c>
      <c r="I67" s="295">
        <f t="shared" si="3"/>
        <v>0</v>
      </c>
      <c r="J67" s="295">
        <f>ROUND(J51+J52,0)</f>
        <v>12381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355193</v>
      </c>
      <c r="Q67" s="295">
        <f t="shared" si="3"/>
        <v>40323</v>
      </c>
      <c r="R67" s="295">
        <f t="shared" si="3"/>
        <v>0</v>
      </c>
      <c r="S67" s="295">
        <f t="shared" si="3"/>
        <v>170451</v>
      </c>
      <c r="T67" s="295">
        <f t="shared" si="3"/>
        <v>16572</v>
      </c>
      <c r="U67" s="295">
        <f t="shared" si="3"/>
        <v>121897</v>
      </c>
      <c r="V67" s="295">
        <f t="shared" si="3"/>
        <v>14767</v>
      </c>
      <c r="W67" s="295">
        <f t="shared" si="3"/>
        <v>52499</v>
      </c>
      <c r="X67" s="295">
        <f t="shared" si="3"/>
        <v>42610</v>
      </c>
      <c r="Y67" s="295">
        <f t="shared" si="3"/>
        <v>200522</v>
      </c>
      <c r="Z67" s="295">
        <f t="shared" si="3"/>
        <v>265943</v>
      </c>
      <c r="AA67" s="295">
        <f t="shared" si="3"/>
        <v>32316</v>
      </c>
      <c r="AB67" s="295">
        <f t="shared" si="3"/>
        <v>64785</v>
      </c>
      <c r="AC67" s="295">
        <f t="shared" si="3"/>
        <v>107647</v>
      </c>
      <c r="AD67" s="295">
        <f t="shared" si="3"/>
        <v>0</v>
      </c>
      <c r="AE67" s="295">
        <f t="shared" si="3"/>
        <v>88238</v>
      </c>
      <c r="AF67" s="295">
        <f t="shared" si="3"/>
        <v>0</v>
      </c>
      <c r="AG67" s="295">
        <f t="shared" si="3"/>
        <v>222603</v>
      </c>
      <c r="AH67" s="295">
        <f t="shared" si="3"/>
        <v>0</v>
      </c>
      <c r="AI67" s="295">
        <f t="shared" si="3"/>
        <v>0</v>
      </c>
      <c r="AJ67" s="295">
        <f t="shared" si="3"/>
        <v>0</v>
      </c>
      <c r="AK67" s="295">
        <f t="shared" si="3"/>
        <v>48354</v>
      </c>
      <c r="AL67" s="295">
        <f t="shared" si="3"/>
        <v>10517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6259</v>
      </c>
      <c r="AW67" s="295">
        <f t="shared" si="3"/>
        <v>5537</v>
      </c>
      <c r="AX67" s="295">
        <f t="shared" si="3"/>
        <v>0</v>
      </c>
      <c r="AY67" s="295">
        <f t="shared" si="3"/>
        <v>220712</v>
      </c>
      <c r="AZ67" s="295">
        <f>ROUND(AZ51+AZ52,0)</f>
        <v>5955</v>
      </c>
      <c r="BA67" s="295">
        <f>ROUND(BA51+BA52,0)</f>
        <v>17515</v>
      </c>
      <c r="BB67" s="295">
        <f t="shared" si="3"/>
        <v>12557</v>
      </c>
      <c r="BC67" s="295">
        <f t="shared" si="3"/>
        <v>0</v>
      </c>
      <c r="BD67" s="295">
        <f t="shared" si="3"/>
        <v>112189</v>
      </c>
      <c r="BE67" s="295">
        <f t="shared" si="3"/>
        <v>1022691</v>
      </c>
      <c r="BF67" s="295">
        <f t="shared" si="3"/>
        <v>95727</v>
      </c>
      <c r="BG67" s="295">
        <f t="shared" si="3"/>
        <v>12833</v>
      </c>
      <c r="BH67" s="295">
        <f t="shared" si="3"/>
        <v>77297</v>
      </c>
      <c r="BI67" s="295">
        <f t="shared" si="3"/>
        <v>0</v>
      </c>
      <c r="BJ67" s="295">
        <f t="shared" si="3"/>
        <v>13055</v>
      </c>
      <c r="BK67" s="295">
        <f t="shared" si="3"/>
        <v>57605</v>
      </c>
      <c r="BL67" s="295">
        <f t="shared" si="3"/>
        <v>0</v>
      </c>
      <c r="BM67" s="295">
        <f t="shared" si="3"/>
        <v>0</v>
      </c>
      <c r="BN67" s="295">
        <f t="shared" si="3"/>
        <v>229197</v>
      </c>
      <c r="BO67" s="295">
        <f t="shared" si="3"/>
        <v>0</v>
      </c>
      <c r="BP67" s="295">
        <f t="shared" si="3"/>
        <v>8322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8323</v>
      </c>
      <c r="BT67" s="295">
        <f t="shared" si="4"/>
        <v>18945</v>
      </c>
      <c r="BU67" s="295">
        <f t="shared" si="4"/>
        <v>0</v>
      </c>
      <c r="BV67" s="295">
        <f t="shared" si="4"/>
        <v>126450</v>
      </c>
      <c r="BW67" s="295">
        <f t="shared" si="4"/>
        <v>8381</v>
      </c>
      <c r="BX67" s="295">
        <f t="shared" si="4"/>
        <v>0</v>
      </c>
      <c r="BY67" s="295">
        <f t="shared" si="4"/>
        <v>28611</v>
      </c>
      <c r="BZ67" s="295">
        <f t="shared" si="4"/>
        <v>0</v>
      </c>
      <c r="CA67" s="295">
        <f t="shared" si="4"/>
        <v>0</v>
      </c>
      <c r="CB67" s="295">
        <f t="shared" si="4"/>
        <v>4420</v>
      </c>
      <c r="CC67" s="295">
        <f t="shared" si="4"/>
        <v>289559</v>
      </c>
      <c r="CD67" s="305" t="s">
        <v>221</v>
      </c>
      <c r="CE67" s="295">
        <f t="shared" si="0"/>
        <v>5404049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0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136930.37</v>
      </c>
      <c r="Q68" s="185">
        <v>0</v>
      </c>
      <c r="R68" s="185">
        <v>0</v>
      </c>
      <c r="S68" s="185">
        <v>0</v>
      </c>
      <c r="T68" s="185">
        <v>0</v>
      </c>
      <c r="U68" s="185">
        <v>118186.47</v>
      </c>
      <c r="V68" s="185">
        <v>0</v>
      </c>
      <c r="W68" s="185">
        <v>0</v>
      </c>
      <c r="X68" s="185">
        <v>129938.47000000002</v>
      </c>
      <c r="Y68" s="185">
        <v>8433.5</v>
      </c>
      <c r="Z68" s="185">
        <v>0</v>
      </c>
      <c r="AA68" s="185">
        <v>331705</v>
      </c>
      <c r="AB68" s="185">
        <v>265383.76</v>
      </c>
      <c r="AC68" s="185">
        <v>247.12</v>
      </c>
      <c r="AD68" s="185">
        <v>0</v>
      </c>
      <c r="AE68" s="185">
        <v>36293.440000000002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387503.55000000005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530104.54999999993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11400.93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4843.17</v>
      </c>
      <c r="BZ68" s="185">
        <v>0</v>
      </c>
      <c r="CA68" s="185">
        <v>0</v>
      </c>
      <c r="CB68" s="185">
        <v>0</v>
      </c>
      <c r="CC68" s="185">
        <v>27598.14</v>
      </c>
      <c r="CD68" s="305" t="s">
        <v>221</v>
      </c>
      <c r="CE68" s="295">
        <f t="shared" si="0"/>
        <v>1988568.4699999997</v>
      </c>
      <c r="CF68" s="2"/>
    </row>
    <row r="69" spans="1:84" ht="12.65" customHeight="1" x14ac:dyDescent="0.35">
      <c r="A69" s="302" t="s">
        <v>241</v>
      </c>
      <c r="B69" s="295"/>
      <c r="C69" s="300">
        <v>4685.1399999999994</v>
      </c>
      <c r="D69" s="300">
        <v>0</v>
      </c>
      <c r="E69" s="185">
        <v>38184.97</v>
      </c>
      <c r="F69" s="185">
        <v>0</v>
      </c>
      <c r="G69" s="300">
        <v>8484.0999999999985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0</v>
      </c>
      <c r="P69" s="185">
        <v>12872.099999999999</v>
      </c>
      <c r="Q69" s="185">
        <v>11018.470000000001</v>
      </c>
      <c r="R69" s="224">
        <v>58413.739999999991</v>
      </c>
      <c r="S69" s="185">
        <v>8427.07</v>
      </c>
      <c r="T69" s="300">
        <v>3.26</v>
      </c>
      <c r="U69" s="185">
        <v>54355.39</v>
      </c>
      <c r="V69" s="185">
        <v>28176.47</v>
      </c>
      <c r="W69" s="300">
        <v>15155.8</v>
      </c>
      <c r="X69" s="185">
        <v>5409.22</v>
      </c>
      <c r="Y69" s="185">
        <v>43360.29</v>
      </c>
      <c r="Z69" s="185">
        <v>10704.249999999998</v>
      </c>
      <c r="AA69" s="185">
        <v>9292.4599999999991</v>
      </c>
      <c r="AB69" s="185">
        <v>57689.540000000008</v>
      </c>
      <c r="AC69" s="185">
        <v>25040.62</v>
      </c>
      <c r="AD69" s="185">
        <v>0</v>
      </c>
      <c r="AE69" s="185">
        <v>2609.7699999999995</v>
      </c>
      <c r="AF69" s="185">
        <v>0</v>
      </c>
      <c r="AG69" s="185">
        <v>59798.670000000006</v>
      </c>
      <c r="AH69" s="185">
        <v>0</v>
      </c>
      <c r="AI69" s="185">
        <v>0</v>
      </c>
      <c r="AJ69" s="185">
        <v>1619.18</v>
      </c>
      <c r="AK69" s="185">
        <v>1271.72</v>
      </c>
      <c r="AL69" s="185">
        <v>864.1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510.78</v>
      </c>
      <c r="AW69" s="185">
        <v>78.19</v>
      </c>
      <c r="AX69" s="185">
        <v>0</v>
      </c>
      <c r="AY69" s="185">
        <v>3265.95</v>
      </c>
      <c r="AZ69" s="185">
        <v>0</v>
      </c>
      <c r="BA69" s="185">
        <v>0</v>
      </c>
      <c r="BB69" s="185">
        <v>24781.790000000005</v>
      </c>
      <c r="BC69" s="185">
        <v>0</v>
      </c>
      <c r="BD69" s="185">
        <v>101044.36000000002</v>
      </c>
      <c r="BE69" s="185">
        <v>59902.020000000004</v>
      </c>
      <c r="BF69" s="185">
        <v>5859.25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629.34</v>
      </c>
      <c r="BN69" s="185">
        <v>287504.21000000002</v>
      </c>
      <c r="BO69" s="185">
        <v>2.88</v>
      </c>
      <c r="BP69" s="185">
        <v>6883.6399999999994</v>
      </c>
      <c r="BQ69" s="185">
        <v>0</v>
      </c>
      <c r="BR69" s="185">
        <v>0</v>
      </c>
      <c r="BS69" s="185">
        <v>35327.459999999992</v>
      </c>
      <c r="BT69" s="185">
        <v>13548.84</v>
      </c>
      <c r="BU69" s="185">
        <v>0</v>
      </c>
      <c r="BV69" s="185">
        <v>0</v>
      </c>
      <c r="BW69" s="185">
        <v>8325.7899999999991</v>
      </c>
      <c r="BX69" s="185">
        <v>0</v>
      </c>
      <c r="BY69" s="185">
        <v>53518.07</v>
      </c>
      <c r="BZ69" s="185">
        <v>0</v>
      </c>
      <c r="CA69" s="185">
        <v>10658.619999999999</v>
      </c>
      <c r="CB69" s="185">
        <v>1539.9</v>
      </c>
      <c r="CC69" s="185">
        <v>62945627.698930487</v>
      </c>
      <c r="CD69" s="308">
        <v>5576347.0099999998</v>
      </c>
      <c r="CE69" s="295">
        <f t="shared" si="0"/>
        <v>69592792.128930494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6802.4</v>
      </c>
      <c r="F70" s="185">
        <v>0</v>
      </c>
      <c r="G70" s="300">
        <v>12816.119999999999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0</v>
      </c>
      <c r="Q70" s="300">
        <v>0</v>
      </c>
      <c r="R70" s="300">
        <v>8.7899999999999991</v>
      </c>
      <c r="S70" s="300">
        <v>0</v>
      </c>
      <c r="T70" s="300">
        <v>0</v>
      </c>
      <c r="U70" s="185">
        <v>14957.94</v>
      </c>
      <c r="V70" s="300">
        <v>0</v>
      </c>
      <c r="W70" s="300">
        <v>0</v>
      </c>
      <c r="X70" s="185">
        <v>0</v>
      </c>
      <c r="Y70" s="185">
        <v>13307.789999999999</v>
      </c>
      <c r="Z70" s="185">
        <v>3671.71</v>
      </c>
      <c r="AA70" s="185">
        <v>0</v>
      </c>
      <c r="AB70" s="185">
        <v>3348941.2500000005</v>
      </c>
      <c r="AC70" s="185">
        <v>0</v>
      </c>
      <c r="AD70" s="185">
        <v>0</v>
      </c>
      <c r="AE70" s="185">
        <v>0</v>
      </c>
      <c r="AF70" s="185">
        <v>0</v>
      </c>
      <c r="AG70" s="185">
        <v>26696.5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21309.7</v>
      </c>
      <c r="AX70" s="185">
        <v>0</v>
      </c>
      <c r="AY70" s="185">
        <v>592044.54999999993</v>
      </c>
      <c r="AZ70" s="185">
        <v>123512.38</v>
      </c>
      <c r="BA70" s="185">
        <v>0</v>
      </c>
      <c r="BB70" s="185">
        <v>15303.66</v>
      </c>
      <c r="BC70" s="185">
        <v>0</v>
      </c>
      <c r="BD70" s="185">
        <v>0</v>
      </c>
      <c r="BE70" s="185">
        <v>546800.65999999992</v>
      </c>
      <c r="BF70" s="185">
        <v>301553.65999999997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345721.39</v>
      </c>
      <c r="BO70" s="185">
        <v>0</v>
      </c>
      <c r="BP70" s="185">
        <v>0</v>
      </c>
      <c r="BQ70" s="185">
        <v>0</v>
      </c>
      <c r="BR70" s="185">
        <v>0</v>
      </c>
      <c r="BS70" s="185">
        <v>39131.46</v>
      </c>
      <c r="BT70" s="185">
        <v>0</v>
      </c>
      <c r="BU70" s="185">
        <v>0</v>
      </c>
      <c r="BV70" s="185">
        <v>0</v>
      </c>
      <c r="BW70" s="185">
        <v>92477.090000000011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12409236.079999998</v>
      </c>
      <c r="CD70" s="308">
        <v>0</v>
      </c>
      <c r="CE70" s="295">
        <f t="shared" si="0"/>
        <v>17914293.129999999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4745754.63</v>
      </c>
      <c r="D71" s="295">
        <f t="shared" ref="D71:AI71" si="5">SUM(D61:D69)-D70</f>
        <v>0</v>
      </c>
      <c r="E71" s="295">
        <f t="shared" si="5"/>
        <v>13549393.210000001</v>
      </c>
      <c r="F71" s="295">
        <f t="shared" si="5"/>
        <v>0</v>
      </c>
      <c r="G71" s="295">
        <f t="shared" si="5"/>
        <v>512610.90999999992</v>
      </c>
      <c r="H71" s="295">
        <f t="shared" si="5"/>
        <v>0</v>
      </c>
      <c r="I71" s="295">
        <f t="shared" si="5"/>
        <v>0</v>
      </c>
      <c r="J71" s="295">
        <f t="shared" si="5"/>
        <v>12381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10310943.879999999</v>
      </c>
      <c r="Q71" s="295">
        <f t="shared" si="5"/>
        <v>3051532.3299999996</v>
      </c>
      <c r="R71" s="295">
        <f t="shared" si="5"/>
        <v>5724625.1800000006</v>
      </c>
      <c r="S71" s="295">
        <f t="shared" si="5"/>
        <v>2893278.57</v>
      </c>
      <c r="T71" s="295">
        <f t="shared" si="5"/>
        <v>573431.48</v>
      </c>
      <c r="U71" s="295">
        <f t="shared" si="5"/>
        <v>7187279.9399999985</v>
      </c>
      <c r="V71" s="295">
        <f t="shared" si="5"/>
        <v>2756904.1400000006</v>
      </c>
      <c r="W71" s="295">
        <f t="shared" si="5"/>
        <v>635246.92000000004</v>
      </c>
      <c r="X71" s="295">
        <f t="shared" si="5"/>
        <v>1957977.43</v>
      </c>
      <c r="Y71" s="295">
        <f t="shared" si="5"/>
        <v>4620782.8800000008</v>
      </c>
      <c r="Z71" s="295">
        <f t="shared" si="5"/>
        <v>3648977.209999999</v>
      </c>
      <c r="AA71" s="295">
        <f t="shared" si="5"/>
        <v>926942.66999999993</v>
      </c>
      <c r="AB71" s="295">
        <f t="shared" si="5"/>
        <v>18214681.670000002</v>
      </c>
      <c r="AC71" s="295">
        <f t="shared" si="5"/>
        <v>3800571.1500000004</v>
      </c>
      <c r="AD71" s="295">
        <f t="shared" si="5"/>
        <v>0</v>
      </c>
      <c r="AE71" s="295">
        <f t="shared" si="5"/>
        <v>1184198.1500000001</v>
      </c>
      <c r="AF71" s="295">
        <f t="shared" si="5"/>
        <v>0</v>
      </c>
      <c r="AG71" s="295">
        <f t="shared" si="5"/>
        <v>9861947.4299999997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392846.86999999994</v>
      </c>
      <c r="AK71" s="295">
        <f t="shared" si="6"/>
        <v>900520.89999999991</v>
      </c>
      <c r="AL71" s="295">
        <f t="shared" si="6"/>
        <v>238542.68000000002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12120.340000000002</v>
      </c>
      <c r="AW71" s="295">
        <f t="shared" si="6"/>
        <v>94737.69</v>
      </c>
      <c r="AX71" s="295">
        <f t="shared" si="6"/>
        <v>404946.44000000006</v>
      </c>
      <c r="AY71" s="295">
        <f t="shared" si="6"/>
        <v>2172061.41</v>
      </c>
      <c r="AZ71" s="295">
        <f t="shared" si="6"/>
        <v>19152.380000000005</v>
      </c>
      <c r="BA71" s="295">
        <f t="shared" si="6"/>
        <v>566448.86999999988</v>
      </c>
      <c r="BB71" s="295">
        <f t="shared" si="6"/>
        <v>1733006.18</v>
      </c>
      <c r="BC71" s="295">
        <f t="shared" si="6"/>
        <v>0</v>
      </c>
      <c r="BD71" s="295">
        <f t="shared" si="6"/>
        <v>287834.06000000006</v>
      </c>
      <c r="BE71" s="295">
        <f t="shared" si="6"/>
        <v>6470650.3999999994</v>
      </c>
      <c r="BF71" s="295">
        <f t="shared" si="6"/>
        <v>1905583.3800000001</v>
      </c>
      <c r="BG71" s="295">
        <f t="shared" si="6"/>
        <v>12833</v>
      </c>
      <c r="BH71" s="295">
        <f t="shared" si="6"/>
        <v>78439.55</v>
      </c>
      <c r="BI71" s="295">
        <f t="shared" si="6"/>
        <v>0</v>
      </c>
      <c r="BJ71" s="295">
        <f t="shared" si="6"/>
        <v>77225.279999999999</v>
      </c>
      <c r="BK71" s="295">
        <f t="shared" si="6"/>
        <v>57605</v>
      </c>
      <c r="BL71" s="295">
        <f t="shared" si="6"/>
        <v>0</v>
      </c>
      <c r="BM71" s="295">
        <f t="shared" si="6"/>
        <v>174102.77000000005</v>
      </c>
      <c r="BN71" s="295">
        <f t="shared" si="6"/>
        <v>9870136.9000000022</v>
      </c>
      <c r="BO71" s="295">
        <f t="shared" si="6"/>
        <v>35202.26</v>
      </c>
      <c r="BP71" s="295">
        <f t="shared" ref="BP71:CC71" si="7">SUM(BP61:BP69)-BP70</f>
        <v>15315.91</v>
      </c>
      <c r="BQ71" s="295">
        <f t="shared" si="7"/>
        <v>0</v>
      </c>
      <c r="BR71" s="295">
        <f t="shared" si="7"/>
        <v>0</v>
      </c>
      <c r="BS71" s="295">
        <f t="shared" si="7"/>
        <v>391606.2099999999</v>
      </c>
      <c r="BT71" s="295">
        <f t="shared" si="7"/>
        <v>415241.51</v>
      </c>
      <c r="BU71" s="295">
        <f t="shared" si="7"/>
        <v>0</v>
      </c>
      <c r="BV71" s="295">
        <f t="shared" si="7"/>
        <v>126450</v>
      </c>
      <c r="BW71" s="295">
        <f t="shared" si="7"/>
        <v>326948.16999999993</v>
      </c>
      <c r="BX71" s="295">
        <f t="shared" si="7"/>
        <v>0</v>
      </c>
      <c r="BY71" s="295">
        <f t="shared" si="7"/>
        <v>2016806.14</v>
      </c>
      <c r="BZ71" s="295">
        <f t="shared" si="7"/>
        <v>0</v>
      </c>
      <c r="CA71" s="295">
        <f t="shared" si="7"/>
        <v>441262.28000000009</v>
      </c>
      <c r="CB71" s="295">
        <f t="shared" si="7"/>
        <v>6151.2100000000009</v>
      </c>
      <c r="CC71" s="295">
        <f t="shared" si="7"/>
        <v>52359874.208930492</v>
      </c>
      <c r="CD71" s="301">
        <f>CD69-CD70</f>
        <v>5576347.0099999998</v>
      </c>
      <c r="CE71" s="295">
        <f>SUM(CE61:CE69)-CE70</f>
        <v>183349459.78893054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19706960.18</v>
      </c>
      <c r="D73" s="300">
        <v>0</v>
      </c>
      <c r="E73" s="185">
        <v>53675011.420000002</v>
      </c>
      <c r="F73" s="185">
        <v>0</v>
      </c>
      <c r="G73" s="300">
        <v>3593454</v>
      </c>
      <c r="H73" s="300">
        <v>0</v>
      </c>
      <c r="I73" s="185">
        <v>0</v>
      </c>
      <c r="J73" s="185">
        <v>1917831.64</v>
      </c>
      <c r="K73" s="185">
        <v>0</v>
      </c>
      <c r="L73" s="185">
        <v>0</v>
      </c>
      <c r="M73" s="300">
        <v>0</v>
      </c>
      <c r="N73" s="300">
        <v>0</v>
      </c>
      <c r="O73" s="300">
        <v>0</v>
      </c>
      <c r="P73" s="185">
        <v>34506712.130000003</v>
      </c>
      <c r="Q73" s="185">
        <v>967898.62</v>
      </c>
      <c r="R73" s="185">
        <v>2225454.5</v>
      </c>
      <c r="S73" s="185">
        <v>0</v>
      </c>
      <c r="T73" s="185">
        <v>1461932.06</v>
      </c>
      <c r="U73" s="185">
        <v>19997638.460000001</v>
      </c>
      <c r="V73" s="185">
        <v>16478216.92</v>
      </c>
      <c r="W73" s="185">
        <v>1284318.72</v>
      </c>
      <c r="X73" s="185">
        <v>11222039.140000001</v>
      </c>
      <c r="Y73" s="185">
        <v>3675286.1699999995</v>
      </c>
      <c r="Z73" s="185">
        <v>284291</v>
      </c>
      <c r="AA73" s="185">
        <v>575739.24</v>
      </c>
      <c r="AB73" s="185">
        <v>16174151.550000001</v>
      </c>
      <c r="AC73" s="185">
        <v>14666518.960000001</v>
      </c>
      <c r="AD73" s="185">
        <v>0</v>
      </c>
      <c r="AE73" s="185">
        <v>2452794.9700000002</v>
      </c>
      <c r="AF73" s="185">
        <v>0</v>
      </c>
      <c r="AG73" s="185">
        <v>9949467.9199999981</v>
      </c>
      <c r="AH73" s="185">
        <v>0</v>
      </c>
      <c r="AI73" s="185">
        <v>0</v>
      </c>
      <c r="AJ73" s="185">
        <v>248</v>
      </c>
      <c r="AK73" s="185">
        <v>2060962.25</v>
      </c>
      <c r="AL73" s="185">
        <v>680344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217557271.85000002</v>
      </c>
      <c r="CF73" s="2"/>
    </row>
    <row r="74" spans="1:84" ht="12.65" customHeight="1" x14ac:dyDescent="0.35">
      <c r="A74" s="302" t="s">
        <v>246</v>
      </c>
      <c r="B74" s="295"/>
      <c r="C74" s="300">
        <v>129991.14</v>
      </c>
      <c r="D74" s="300">
        <v>0</v>
      </c>
      <c r="E74" s="185">
        <v>3672397.58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0</v>
      </c>
      <c r="P74" s="185">
        <v>78020856.069999993</v>
      </c>
      <c r="Q74" s="185">
        <v>2412565.38</v>
      </c>
      <c r="R74" s="185">
        <v>15964675.959999999</v>
      </c>
      <c r="S74" s="185">
        <v>0</v>
      </c>
      <c r="T74" s="185">
        <v>1887725.1</v>
      </c>
      <c r="U74" s="185">
        <v>29788123.819999997</v>
      </c>
      <c r="V74" s="185">
        <v>14415792.390000001</v>
      </c>
      <c r="W74" s="185">
        <v>12852574.57</v>
      </c>
      <c r="X74" s="185">
        <v>33882629.43</v>
      </c>
      <c r="Y74" s="185">
        <v>21665041.649999999</v>
      </c>
      <c r="Z74" s="185">
        <v>17920020</v>
      </c>
      <c r="AA74" s="185">
        <v>4294230.580000001</v>
      </c>
      <c r="AB74" s="185">
        <v>88391851.459999993</v>
      </c>
      <c r="AC74" s="185">
        <v>8805867.3300000001</v>
      </c>
      <c r="AD74" s="185">
        <v>0</v>
      </c>
      <c r="AE74" s="185">
        <v>327122.05</v>
      </c>
      <c r="AF74" s="185">
        <v>0</v>
      </c>
      <c r="AG74" s="185">
        <v>40030559.789999992</v>
      </c>
      <c r="AH74" s="185">
        <v>0</v>
      </c>
      <c r="AI74" s="185">
        <v>0</v>
      </c>
      <c r="AJ74" s="185">
        <v>165572</v>
      </c>
      <c r="AK74" s="185">
        <v>196224.75</v>
      </c>
      <c r="AL74" s="185">
        <v>63102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374886923.04999995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19836951.32</v>
      </c>
      <c r="D75" s="295">
        <f t="shared" si="9"/>
        <v>0</v>
      </c>
      <c r="E75" s="295">
        <f t="shared" si="9"/>
        <v>57347409</v>
      </c>
      <c r="F75" s="295">
        <f t="shared" si="9"/>
        <v>0</v>
      </c>
      <c r="G75" s="295">
        <f t="shared" si="9"/>
        <v>3593454</v>
      </c>
      <c r="H75" s="295">
        <f t="shared" si="9"/>
        <v>0</v>
      </c>
      <c r="I75" s="295">
        <f t="shared" si="9"/>
        <v>0</v>
      </c>
      <c r="J75" s="295">
        <f t="shared" si="9"/>
        <v>1917831.64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112527568.19999999</v>
      </c>
      <c r="Q75" s="295">
        <f t="shared" si="9"/>
        <v>3380464</v>
      </c>
      <c r="R75" s="295">
        <f t="shared" si="9"/>
        <v>18190130.460000001</v>
      </c>
      <c r="S75" s="295">
        <f t="shared" si="9"/>
        <v>0</v>
      </c>
      <c r="T75" s="295">
        <f t="shared" si="9"/>
        <v>3349657.16</v>
      </c>
      <c r="U75" s="295">
        <f t="shared" si="9"/>
        <v>49785762.280000001</v>
      </c>
      <c r="V75" s="295">
        <f t="shared" si="9"/>
        <v>30894009.310000002</v>
      </c>
      <c r="W75" s="295">
        <f t="shared" si="9"/>
        <v>14136893.290000001</v>
      </c>
      <c r="X75" s="295">
        <f t="shared" si="9"/>
        <v>45104668.57</v>
      </c>
      <c r="Y75" s="295">
        <f t="shared" si="9"/>
        <v>25340327.819999997</v>
      </c>
      <c r="Z75" s="295">
        <f t="shared" si="9"/>
        <v>18204311</v>
      </c>
      <c r="AA75" s="295">
        <f t="shared" si="9"/>
        <v>4869969.8200000012</v>
      </c>
      <c r="AB75" s="295">
        <f t="shared" si="9"/>
        <v>104566003.00999999</v>
      </c>
      <c r="AC75" s="295">
        <f t="shared" si="9"/>
        <v>23472386.289999999</v>
      </c>
      <c r="AD75" s="295">
        <f t="shared" si="9"/>
        <v>0</v>
      </c>
      <c r="AE75" s="295">
        <f t="shared" si="9"/>
        <v>2779917.02</v>
      </c>
      <c r="AF75" s="295">
        <f t="shared" si="9"/>
        <v>0</v>
      </c>
      <c r="AG75" s="295">
        <f t="shared" si="9"/>
        <v>49980027.709999993</v>
      </c>
      <c r="AH75" s="295">
        <f t="shared" si="9"/>
        <v>0</v>
      </c>
      <c r="AI75" s="295">
        <f t="shared" si="9"/>
        <v>0</v>
      </c>
      <c r="AJ75" s="295">
        <f t="shared" si="9"/>
        <v>165820</v>
      </c>
      <c r="AK75" s="295">
        <f t="shared" si="9"/>
        <v>2257187</v>
      </c>
      <c r="AL75" s="295">
        <f t="shared" si="9"/>
        <v>743446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592444194.89999998</v>
      </c>
      <c r="CF75" s="2"/>
    </row>
    <row r="76" spans="1:84" ht="12.65" customHeight="1" x14ac:dyDescent="0.35">
      <c r="A76" s="302" t="s">
        <v>248</v>
      </c>
      <c r="B76" s="295"/>
      <c r="C76" s="300">
        <v>7901.6499999999987</v>
      </c>
      <c r="D76" s="300">
        <v>0</v>
      </c>
      <c r="E76" s="185">
        <v>23403.789999999997</v>
      </c>
      <c r="F76" s="185">
        <v>0</v>
      </c>
      <c r="G76" s="300">
        <v>5778.2200000000012</v>
      </c>
      <c r="H76" s="300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305" t="s">
        <v>221</v>
      </c>
      <c r="CE76" s="295">
        <f t="shared" si="8"/>
        <v>173614.88999999996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0</v>
      </c>
      <c r="D77" s="300">
        <v>0</v>
      </c>
      <c r="E77" s="300">
        <v>0</v>
      </c>
      <c r="F77" s="300">
        <v>0</v>
      </c>
      <c r="G77" s="300">
        <v>0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>
        <v>0</v>
      </c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0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4051.8338792052909</v>
      </c>
      <c r="D78" s="300">
        <v>0</v>
      </c>
      <c r="E78" s="300">
        <v>12001.071829783146</v>
      </c>
      <c r="F78" s="300">
        <v>0</v>
      </c>
      <c r="G78" s="300">
        <v>2962.9745126020016</v>
      </c>
      <c r="H78" s="300">
        <v>0</v>
      </c>
      <c r="I78" s="300">
        <v>0</v>
      </c>
      <c r="J78" s="300">
        <v>203.96979898267941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5851.4826395835062</v>
      </c>
      <c r="Q78" s="300">
        <v>664.27995171612304</v>
      </c>
      <c r="R78" s="300">
        <v>0</v>
      </c>
      <c r="S78" s="300">
        <v>2808.0267936724786</v>
      </c>
      <c r="T78" s="300">
        <v>273.00580983578078</v>
      </c>
      <c r="U78" s="300">
        <v>2008.1413077507355</v>
      </c>
      <c r="V78" s="300">
        <v>243.27463618011106</v>
      </c>
      <c r="W78" s="300">
        <v>864.86538115538372</v>
      </c>
      <c r="X78" s="300">
        <v>701.96439379882679</v>
      </c>
      <c r="Y78" s="300">
        <v>3303.4164495067216</v>
      </c>
      <c r="Z78" s="300">
        <v>4381.1689306084299</v>
      </c>
      <c r="AA78" s="300">
        <v>532.37671267769724</v>
      </c>
      <c r="AB78" s="300">
        <v>1067.2711911823922</v>
      </c>
      <c r="AC78" s="300">
        <v>1773.3942572535109</v>
      </c>
      <c r="AD78" s="300">
        <v>0</v>
      </c>
      <c r="AE78" s="300">
        <v>1453.6379972247776</v>
      </c>
      <c r="AF78" s="300">
        <v>0</v>
      </c>
      <c r="AG78" s="300">
        <v>3667.1848970978249</v>
      </c>
      <c r="AH78" s="300">
        <v>0</v>
      </c>
      <c r="AI78" s="300">
        <v>0</v>
      </c>
      <c r="AJ78" s="300">
        <v>0</v>
      </c>
      <c r="AK78" s="300">
        <v>796.59341736587237</v>
      </c>
      <c r="AL78" s="300">
        <v>173.25408145983334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103.11045875615854</v>
      </c>
      <c r="AW78" s="300">
        <v>91.219014860418952</v>
      </c>
      <c r="AX78" s="305" t="s">
        <v>221</v>
      </c>
      <c r="AY78" s="305" t="s">
        <v>221</v>
      </c>
      <c r="AZ78" s="305" t="s">
        <v>221</v>
      </c>
      <c r="BA78" s="300">
        <v>288.54827057229943</v>
      </c>
      <c r="BB78" s="300">
        <v>206.86189659251002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1273.3946798745199</v>
      </c>
      <c r="BI78" s="300">
        <v>0</v>
      </c>
      <c r="BJ78" s="305" t="s">
        <v>221</v>
      </c>
      <c r="BK78" s="300">
        <v>948.98747563990628</v>
      </c>
      <c r="BL78" s="300">
        <v>0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137.11824483487561</v>
      </c>
      <c r="BT78" s="300">
        <v>312.0952780622676</v>
      </c>
      <c r="BU78" s="300">
        <v>0</v>
      </c>
      <c r="BV78" s="300">
        <v>2083.1461157985932</v>
      </c>
      <c r="BW78" s="300">
        <v>138.07714953884428</v>
      </c>
      <c r="BX78" s="300">
        <v>0</v>
      </c>
      <c r="BY78" s="300">
        <v>471.34012074540391</v>
      </c>
      <c r="BZ78" s="300">
        <v>0</v>
      </c>
      <c r="CA78" s="300">
        <v>0</v>
      </c>
      <c r="CB78" s="300">
        <v>72.820351342560528</v>
      </c>
      <c r="CC78" s="305" t="s">
        <v>221</v>
      </c>
      <c r="CD78" s="305" t="s">
        <v>221</v>
      </c>
      <c r="CE78" s="295">
        <f t="shared" si="8"/>
        <v>55909.907925261468</v>
      </c>
      <c r="CF78" s="295"/>
    </row>
    <row r="79" spans="1:84" ht="12.65" customHeight="1" x14ac:dyDescent="0.35">
      <c r="A79" s="302" t="s">
        <v>251</v>
      </c>
      <c r="B79" s="295"/>
      <c r="C79" s="225">
        <v>0</v>
      </c>
      <c r="D79" s="225">
        <v>0</v>
      </c>
      <c r="E79" s="300">
        <v>0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>
        <v>0</v>
      </c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0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20.71</v>
      </c>
      <c r="D80" s="187">
        <v>0</v>
      </c>
      <c r="E80" s="187">
        <v>58.749999999999993</v>
      </c>
      <c r="F80" s="187">
        <v>0</v>
      </c>
      <c r="G80" s="187">
        <v>0.68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12.95</v>
      </c>
      <c r="Q80" s="187">
        <v>17.309999999999999</v>
      </c>
      <c r="R80" s="187">
        <v>0</v>
      </c>
      <c r="S80" s="187">
        <v>0</v>
      </c>
      <c r="T80" s="187">
        <v>2.65</v>
      </c>
      <c r="U80" s="187">
        <v>0</v>
      </c>
      <c r="V80" s="187">
        <v>3.24</v>
      </c>
      <c r="W80" s="187">
        <v>0.01</v>
      </c>
      <c r="X80" s="187">
        <v>0</v>
      </c>
      <c r="Y80" s="187">
        <v>2.0399999999999996</v>
      </c>
      <c r="Z80" s="187">
        <v>7.0500000000000007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15.56</v>
      </c>
      <c r="AH80" s="187">
        <v>0</v>
      </c>
      <c r="AI80" s="187">
        <v>0</v>
      </c>
      <c r="AJ80" s="187">
        <v>0.92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141.87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1277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1278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4949</v>
      </c>
      <c r="D111" s="174">
        <v>21137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619</v>
      </c>
      <c r="D114" s="174">
        <v>1422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14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55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15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>
        <v>8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92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142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2752</v>
      </c>
      <c r="C138" s="189">
        <v>919</v>
      </c>
      <c r="D138" s="174">
        <v>1278</v>
      </c>
      <c r="E138" s="295">
        <f>SUM(B138:D138)</f>
        <v>4949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13411</v>
      </c>
      <c r="C139" s="189">
        <v>3203</v>
      </c>
      <c r="D139" s="174">
        <v>4523</v>
      </c>
      <c r="E139" s="295">
        <f>SUM(B139:D139)</f>
        <v>21137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93122.500764769502</v>
      </c>
      <c r="C140" s="174">
        <v>31310.001512619565</v>
      </c>
      <c r="D140" s="174">
        <v>73204.497722610788</v>
      </c>
      <c r="E140" s="295">
        <f>SUM(B140:D140)</f>
        <v>197636.99999999985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130055827.96000001</v>
      </c>
      <c r="C141" s="189">
        <v>34962447.300000004</v>
      </c>
      <c r="D141" s="174">
        <v>52538996.590000004</v>
      </c>
      <c r="E141" s="295">
        <f>SUM(B141:D141)</f>
        <v>217557271.85000002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176639029.01999998</v>
      </c>
      <c r="C142" s="189">
        <v>59390246.400000006</v>
      </c>
      <c r="D142" s="174">
        <v>138857647.63</v>
      </c>
      <c r="E142" s="295">
        <f>SUM(B142:D142)</f>
        <v>374886923.04999995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4354231.7000000011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123774.37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-85291.14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1216359.55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68956.359999999986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5678030.8400000017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725476.32000000007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1263092.1499999999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1988568.47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-7504.88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-7504.88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69039.100000000006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4727189.870000001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4796228.9700000007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5302.19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782320.73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787622.91999999993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2525563.9299999997</v>
      </c>
      <c r="C195" s="189">
        <v>0</v>
      </c>
      <c r="D195" s="174">
        <v>0</v>
      </c>
      <c r="E195" s="295">
        <f t="shared" ref="E195:E203" si="10">SUM(B195:C195)-D195</f>
        <v>2525563.9299999997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1906095.07</v>
      </c>
      <c r="C196" s="189">
        <v>-33270</v>
      </c>
      <c r="D196" s="174">
        <v>0</v>
      </c>
      <c r="E196" s="295">
        <f t="shared" si="10"/>
        <v>1872825.07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77859830.810000002</v>
      </c>
      <c r="C197" s="189">
        <v>1260050.5500000003</v>
      </c>
      <c r="D197" s="174">
        <v>-41473.1</v>
      </c>
      <c r="E197" s="295">
        <f t="shared" si="10"/>
        <v>79161354.459999993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5313781.57</v>
      </c>
      <c r="C199" s="189">
        <v>0</v>
      </c>
      <c r="D199" s="174">
        <v>0</v>
      </c>
      <c r="E199" s="295">
        <f t="shared" si="10"/>
        <v>5313781.57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62773047.49000001</v>
      </c>
      <c r="C200" s="189">
        <v>-36303.089999999967</v>
      </c>
      <c r="D200" s="174">
        <v>-59479.53</v>
      </c>
      <c r="E200" s="295">
        <f t="shared" si="10"/>
        <v>62796223.930000007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/>
      <c r="C202" s="189">
        <v>33270</v>
      </c>
      <c r="D202" s="174">
        <v>0</v>
      </c>
      <c r="E202" s="295">
        <f t="shared" si="10"/>
        <v>33270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5229018.0100000054</v>
      </c>
      <c r="C203" s="189">
        <v>826998.48000000045</v>
      </c>
      <c r="D203" s="174">
        <v>-644531.88000000012</v>
      </c>
      <c r="E203" s="295">
        <f t="shared" si="10"/>
        <v>6700548.3700000057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155607336.88</v>
      </c>
      <c r="C204" s="303">
        <f>SUM(C195:C203)</f>
        <v>2050745.9400000009</v>
      </c>
      <c r="D204" s="295">
        <f>SUM(D195:D203)</f>
        <v>-745484.51000000013</v>
      </c>
      <c r="E204" s="295">
        <f>SUM(E195:E203)</f>
        <v>158403567.33000001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1781982.54</v>
      </c>
      <c r="C209" s="189">
        <v>48596.370000000134</v>
      </c>
      <c r="D209" s="174">
        <v>0</v>
      </c>
      <c r="E209" s="295">
        <f t="shared" ref="E209:E216" si="11">SUM(B209:C209)-D209</f>
        <v>1830578.9100000001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53991022.509999998</v>
      </c>
      <c r="C210" s="189">
        <v>2973318.170000012</v>
      </c>
      <c r="D210" s="174">
        <v>-27396.18</v>
      </c>
      <c r="E210" s="295">
        <f t="shared" si="11"/>
        <v>56991736.860000007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3127283.9000000004</v>
      </c>
      <c r="C212" s="189">
        <v>233333.61999999988</v>
      </c>
      <c r="D212" s="174">
        <v>0</v>
      </c>
      <c r="E212" s="295">
        <f t="shared" si="11"/>
        <v>3360617.5200000005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55671889.070000008</v>
      </c>
      <c r="C213" s="189">
        <v>2118996.6600000178</v>
      </c>
      <c r="D213" s="174">
        <v>-52996.84</v>
      </c>
      <c r="E213" s="295">
        <f t="shared" si="11"/>
        <v>57843882.57000003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114572178.02000001</v>
      </c>
      <c r="C217" s="303">
        <f>SUM(C208:C216)</f>
        <v>5374244.8200000301</v>
      </c>
      <c r="D217" s="295">
        <f>SUM(D208:D216)</f>
        <v>-80393.01999999999</v>
      </c>
      <c r="E217" s="295">
        <f>SUM(E208:E216)</f>
        <v>120026815.86000004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4917579.95</v>
      </c>
      <c r="D221" s="312">
        <f>C221</f>
        <v>4917579.95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235484987.97000003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70080031.939999998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3290315.7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23005008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55151978.18999999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8213592.6400000006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395225914.44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784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1963587.9600000002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6550732.8100000005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8514320.7700000014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408657815.15999997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3475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69689180.210000008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48563368.18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930427.23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3765647.98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110825.86000000002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25936188.100000009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94698849.550000012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94698849.550000012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2525563.9300000002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1872825.07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79161354.460000008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5313781.57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62796223.93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33270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6700548.3699999992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158403567.33000001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120026815.86000001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38376751.469999999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6072074.3499999996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6072074.3499999996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165083863.47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5002480.5100000007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7295545.2299999995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11796578.07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24094603.810000002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84636.99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84636.99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-23358.85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18776468.359999999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17873292.079999998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36626401.589999996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36626401.589999996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104278221.07999946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165083863.46999946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165083863.47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217557271.8499999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374886923.05000031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592444194.90000021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4917579.95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395225914.43999994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8514320.7700000014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408657815.15999991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183786379.74000031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17914293.130000003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17914293.130000003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201700672.8700003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64454832.580000006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5678030.8400000008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3125936.6500000004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36084429.639999971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1333814.2699999998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13601295.18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5404050.1899999985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1988568.47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-7504.88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4796228.9700000007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787622.92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64016445.11893072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201263749.94893068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436922.92106962204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9235236.9800000004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9672159.9010696225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9672159.9010696225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PROVIDENCE ST MARY MEDICAL CENTER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4949</v>
      </c>
      <c r="C414" s="2">
        <f>E138</f>
        <v>4949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21137</v>
      </c>
      <c r="C415" s="2">
        <f>E139</f>
        <v>21137</v>
      </c>
      <c r="D415" s="2">
        <f>SUM(C59:H59)+N59</f>
        <v>21137.20239764635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-2.6023976463294387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619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1422</v>
      </c>
      <c r="C424" s="2"/>
      <c r="D424" s="2">
        <f>J59</f>
        <v>1422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64454832.580000006</v>
      </c>
      <c r="C427" s="2">
        <f t="shared" ref="C427:C434" si="13">CE61</f>
        <v>64454832.580000021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5678030.8400000008</v>
      </c>
      <c r="C428" s="2">
        <f t="shared" si="13"/>
        <v>5678035</v>
      </c>
      <c r="D428" s="2">
        <f>D173</f>
        <v>5678030.8400000017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3125936.6500000004</v>
      </c>
      <c r="C429" s="2">
        <f t="shared" si="13"/>
        <v>3125936.6500000004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36084429.639999971</v>
      </c>
      <c r="C430" s="2">
        <f t="shared" si="13"/>
        <v>36084429.640000015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1333814.2699999998</v>
      </c>
      <c r="C431" s="2">
        <f t="shared" si="13"/>
        <v>1333814.27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13601295.18</v>
      </c>
      <c r="C432" s="2">
        <f t="shared" si="13"/>
        <v>13601295.18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5404050.1899999985</v>
      </c>
      <c r="C433" s="2">
        <f t="shared" si="13"/>
        <v>5404049</v>
      </c>
      <c r="D433" s="2">
        <f>C217</f>
        <v>5374244.8200000301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1988568.47</v>
      </c>
      <c r="C434" s="2">
        <f t="shared" si="13"/>
        <v>1988568.4699999997</v>
      </c>
      <c r="D434" s="2">
        <f>D177</f>
        <v>1988568.47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-7504.88</v>
      </c>
      <c r="C435" s="2"/>
      <c r="D435" s="2">
        <f>D181</f>
        <v>-7504.88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4796228.9700000007</v>
      </c>
      <c r="C436" s="2"/>
      <c r="D436" s="2">
        <f>D186</f>
        <v>4796228.9700000007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787622.92</v>
      </c>
      <c r="C437" s="2"/>
      <c r="D437" s="2">
        <f>D190</f>
        <v>787622.91999999993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5576347.0100000007</v>
      </c>
      <c r="C438" s="2">
        <f>CD69</f>
        <v>5576347.0099999998</v>
      </c>
      <c r="D438" s="2">
        <f>D181+D186+D190</f>
        <v>5576347.0100000007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64016445.11893072</v>
      </c>
      <c r="C439" s="2">
        <f>SUM(C69:CC69)</f>
        <v>64016445.118930489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69592792.128930718</v>
      </c>
      <c r="C440" s="2">
        <f>CE69</f>
        <v>69592792.128930494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201263749.94893068</v>
      </c>
      <c r="C441" s="2">
        <f>SUM(C427:C437)+C440</f>
        <v>201263752.91893053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4917579.95</v>
      </c>
      <c r="C444" s="2">
        <f>C363</f>
        <v>4917579.95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395225914.44</v>
      </c>
      <c r="C445" s="2">
        <f>C364</f>
        <v>395225914.43999994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8514320.7700000014</v>
      </c>
      <c r="C446" s="2">
        <f>C365</f>
        <v>8514320.7700000014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408657815.15999997</v>
      </c>
      <c r="C448" s="2">
        <f>D367</f>
        <v>408657815.15999991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784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1963587.9600000002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6550732.8100000005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17914293.130000003</v>
      </c>
      <c r="C458" s="2">
        <f>CE70</f>
        <v>17914293.129999999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217557271.8499999</v>
      </c>
      <c r="C463" s="2">
        <f>CE73</f>
        <v>217557271.85000002</v>
      </c>
      <c r="D463" s="2">
        <f>E141+E147+E153</f>
        <v>217557271.85000002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374886923.05000031</v>
      </c>
      <c r="C464" s="2">
        <f>CE74</f>
        <v>374886923.04999995</v>
      </c>
      <c r="D464" s="2">
        <f>E142+E148+E154</f>
        <v>374886923.04999995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592444194.90000021</v>
      </c>
      <c r="C465" s="2">
        <f>CE75</f>
        <v>592444194.89999998</v>
      </c>
      <c r="D465" s="2">
        <f>D463+D464</f>
        <v>592444194.89999998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2525563.9300000002</v>
      </c>
      <c r="C468" s="2">
        <f>E195</f>
        <v>2525563.9299999997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1872825.07</v>
      </c>
      <c r="C469" s="2">
        <f>E196</f>
        <v>1872825.07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79161354.460000008</v>
      </c>
      <c r="C470" s="2">
        <f>E197</f>
        <v>79161354.459999993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5313781.57</v>
      </c>
      <c r="C472" s="2">
        <f>E199</f>
        <v>5313781.57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62796223.93</v>
      </c>
      <c r="C473" s="2">
        <f>SUM(E200:E201)</f>
        <v>62796223.930000007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33270</v>
      </c>
      <c r="C474" s="2">
        <f>E202</f>
        <v>33270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6700548.3699999992</v>
      </c>
      <c r="C475" s="2">
        <f>E203</f>
        <v>6700548.3700000057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158403567.33000001</v>
      </c>
      <c r="C476" s="2">
        <f>E204</f>
        <v>158403567.33000001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120026815.86000001</v>
      </c>
      <c r="C478" s="2">
        <f>E217</f>
        <v>120026815.86000004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165083863.47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165083863.46999946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PROVIDENCE ST MARY MEDICAL CENTER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4533912.419999999</v>
      </c>
      <c r="C496" s="333">
        <f>C71</f>
        <v>4745754.63</v>
      </c>
      <c r="D496" s="333">
        <f>'[1]Prior Year'!C59</f>
        <v>4792.8942400985015</v>
      </c>
      <c r="E496" s="2">
        <f>C59</f>
        <v>5070.3230524815408</v>
      </c>
      <c r="F496" s="334">
        <f t="shared" ref="F496:G511" si="15">IF(B496=0,"",IF(D496=0,"",B496/D496))</f>
        <v>945.96546322015649</v>
      </c>
      <c r="G496" s="334">
        <f t="shared" si="15"/>
        <v>935.98663849975219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13450459.740000002</v>
      </c>
      <c r="C498" s="333">
        <f>E71</f>
        <v>13549393.210000001</v>
      </c>
      <c r="D498" s="333">
        <f>'[1]Prior Year'!E59</f>
        <v>15472.763466316248</v>
      </c>
      <c r="E498" s="2">
        <f>E59</f>
        <v>15148.392811608501</v>
      </c>
      <c r="F498" s="334">
        <f t="shared" si="15"/>
        <v>869.2991248319189</v>
      </c>
      <c r="G498" s="334">
        <f t="shared" si="15"/>
        <v>894.44427395735636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548185.7300000001</v>
      </c>
      <c r="C500" s="333">
        <f>G71</f>
        <v>512610.90999999992</v>
      </c>
      <c r="D500" s="333">
        <f>'[1]Prior Year'!G59</f>
        <v>930.40352358705627</v>
      </c>
      <c r="E500" s="2">
        <f>G59</f>
        <v>918.48653355630677</v>
      </c>
      <c r="F500" s="334">
        <f t="shared" si="15"/>
        <v>589.19137353063479</v>
      </c>
      <c r="G500" s="334">
        <f t="shared" si="15"/>
        <v>558.10389295008088</v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12944</v>
      </c>
      <c r="C503" s="333">
        <f>J71</f>
        <v>12381</v>
      </c>
      <c r="D503" s="333">
        <f>'[1]Prior Year'!J59</f>
        <v>1614</v>
      </c>
      <c r="E503" s="2">
        <f>J59</f>
        <v>1422</v>
      </c>
      <c r="F503" s="334">
        <f t="shared" si="15"/>
        <v>8.0198265179677826</v>
      </c>
      <c r="G503" s="334">
        <f t="shared" si="15"/>
        <v>8.7067510548523206</v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-2.061230001808724</v>
      </c>
      <c r="E504" s="2">
        <f>K59</f>
        <v>-2.6023976463294387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691</v>
      </c>
      <c r="E508" s="2">
        <f>O59</f>
        <v>619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12658986.959999997</v>
      </c>
      <c r="C509" s="333">
        <f>P71</f>
        <v>10310943.879999999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3136643.7600000002</v>
      </c>
      <c r="C510" s="333">
        <f>Q71</f>
        <v>3051532.3299999996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6942314.8399999999</v>
      </c>
      <c r="C511" s="333">
        <f>R71</f>
        <v>5724625.1800000006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3651316.6399999997</v>
      </c>
      <c r="C512" s="333">
        <f>S71</f>
        <v>2893278.57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637210.50999999989</v>
      </c>
      <c r="C513" s="333">
        <f>T71</f>
        <v>573431.48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6758785.04</v>
      </c>
      <c r="C514" s="333">
        <f>U71</f>
        <v>7187279.9399999985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2919543.39</v>
      </c>
      <c r="C515" s="333">
        <f>V71</f>
        <v>2756904.1400000006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662996.59</v>
      </c>
      <c r="C516" s="333">
        <f>W71</f>
        <v>635246.92000000004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1958621.16</v>
      </c>
      <c r="C517" s="333">
        <f>X71</f>
        <v>1957977.43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4560623.29</v>
      </c>
      <c r="C518" s="333">
        <f>Y71</f>
        <v>4620782.8800000008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3721413.37</v>
      </c>
      <c r="C519" s="333">
        <f>Z71</f>
        <v>3648977.209999999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625552.67000000004</v>
      </c>
      <c r="C520" s="333">
        <f>AA71</f>
        <v>926942.66999999993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16427794.24</v>
      </c>
      <c r="C521" s="333">
        <f>AB71</f>
        <v>18214681.670000002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3774885.7</v>
      </c>
      <c r="C522" s="333">
        <f>AC71</f>
        <v>3800571.1500000004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1564774.41</v>
      </c>
      <c r="C524" s="333">
        <f>AE71</f>
        <v>1184198.1500000001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9802732.6100000013</v>
      </c>
      <c r="C526" s="333">
        <f>AG71</f>
        <v>9861947.4299999997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238950.92</v>
      </c>
      <c r="C529" s="333">
        <f>AJ71</f>
        <v>392846.86999999994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950936.9</v>
      </c>
      <c r="C530" s="333">
        <f>AK71</f>
        <v>900520.89999999991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239265.39999999997</v>
      </c>
      <c r="C531" s="333">
        <f>AL71</f>
        <v>238542.68000000002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20414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6543.5</v>
      </c>
      <c r="C541" s="333">
        <f>AV71</f>
        <v>12120.340000000002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98970.98000000001</v>
      </c>
      <c r="C542" s="333">
        <f>AW71</f>
        <v>94737.69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301130.02999999997</v>
      </c>
      <c r="C543" s="333">
        <f>AX71</f>
        <v>404946.44000000006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2169558.1500000008</v>
      </c>
      <c r="C544" s="333">
        <f>AY71</f>
        <v>2172061.41</v>
      </c>
      <c r="D544" s="333">
        <f>'[1]Prior Year'!AY59</f>
        <v>0</v>
      </c>
      <c r="E544" s="2">
        <f>AY59</f>
        <v>0</v>
      </c>
      <c r="F544" s="334" t="str">
        <f t="shared" ref="F544:G550" si="19">IF(B544=0,"",IF(D544=0,"",B544/D544))</f>
        <v/>
      </c>
      <c r="G544" s="334" t="str">
        <f t="shared" si="19"/>
        <v/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-24227.349999999991</v>
      </c>
      <c r="C545" s="333">
        <f>AZ71</f>
        <v>19152.380000000005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632370.09000000008</v>
      </c>
      <c r="C546" s="333">
        <f>BA71</f>
        <v>566448.86999999988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1569393.08</v>
      </c>
      <c r="C547" s="333">
        <f>BB71</f>
        <v>1733006.18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308596.65000000002</v>
      </c>
      <c r="C549" s="333">
        <f>BD71</f>
        <v>287834.06000000006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5905098.2300000004</v>
      </c>
      <c r="C550" s="333">
        <f>BE71</f>
        <v>6470650.3999999994</v>
      </c>
      <c r="D550" s="333">
        <f>'[1]Prior Year'!BE59</f>
        <v>173614.88999999996</v>
      </c>
      <c r="E550" s="2">
        <f>BE59</f>
        <v>173614.88999999996</v>
      </c>
      <c r="F550" s="334">
        <f t="shared" si="19"/>
        <v>34.012625472388926</v>
      </c>
      <c r="G550" s="334">
        <f t="shared" si="19"/>
        <v>37.270135067332077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1894794.8999999997</v>
      </c>
      <c r="C551" s="333">
        <f>BF71</f>
        <v>1905583.3800000001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13416</v>
      </c>
      <c r="C552" s="333">
        <f>BG71</f>
        <v>12833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93392.28</v>
      </c>
      <c r="C553" s="333">
        <f>BH71</f>
        <v>78439.55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75218.489999999991</v>
      </c>
      <c r="C555" s="333">
        <f>BJ71</f>
        <v>77225.279999999999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60224</v>
      </c>
      <c r="C556" s="333">
        <f>BK71</f>
        <v>57605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0</v>
      </c>
      <c r="C557" s="333">
        <f>BL71</f>
        <v>0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188670.70999999996</v>
      </c>
      <c r="C558" s="333">
        <f>BM71</f>
        <v>174102.77000000005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6079649.6699999999</v>
      </c>
      <c r="C559" s="333">
        <f>BN71</f>
        <v>9870136.9000000022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20073.080000000002</v>
      </c>
      <c r="C560" s="333">
        <f>BO71</f>
        <v>35202.26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27611.42</v>
      </c>
      <c r="C561" s="333">
        <f>BP71</f>
        <v>15315.91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476501.2699999999</v>
      </c>
      <c r="C564" s="333">
        <f>BS71</f>
        <v>391606.2099999999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343729.36</v>
      </c>
      <c r="C565" s="333">
        <f>BT71</f>
        <v>415241.51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132453.15</v>
      </c>
      <c r="C567" s="333">
        <f>BV71</f>
        <v>126450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463325.53000000009</v>
      </c>
      <c r="C568" s="333">
        <f>BW71</f>
        <v>326948.16999999993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2067291.8500000003</v>
      </c>
      <c r="C570" s="333">
        <f>BY71</f>
        <v>2016806.14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424547.88</v>
      </c>
      <c r="C572" s="333">
        <f>CA71</f>
        <v>441262.28000000009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22826.26</v>
      </c>
      <c r="C573" s="333">
        <f>CB71</f>
        <v>6151.2100000000009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66559928.563733891</v>
      </c>
      <c r="C574" s="333">
        <f>CC71</f>
        <v>52359874.208930492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5180033.7000000011</v>
      </c>
      <c r="C575" s="333">
        <f>CD71</f>
        <v>5576347.0099999998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140759.07999999996</v>
      </c>
      <c r="E612" s="2">
        <f>SUM(C624:D647)+SUM(C668:D713)</f>
        <v>119070385.23048726</v>
      </c>
      <c r="F612" s="2">
        <f>CE64-(AX64+BD64+BE64+BG64+BJ64+BN64+BP64+BQ64+CB64+CC64+CD64)</f>
        <v>34687833.840000018</v>
      </c>
      <c r="G612" s="2">
        <f>CE77-(AX77+AY77+BD77+BE77+BG77+BJ77+BN77+BP77+BQ77+CB77+CC77+CD77)</f>
        <v>0</v>
      </c>
      <c r="H612" s="326">
        <f>CE60-(AX60+AY60+AZ60+BD60+BE60+BG60+BJ60+BN60+BO60+BP60+BQ60+BR60+CB60+CC60+CD60)</f>
        <v>609.78</v>
      </c>
      <c r="I612" s="2">
        <f>CE78-(AX78+AY78+AZ78+BD78+BE78+BF78+BG78+BJ78+BN78+BO78+BP78+BQ78+BR78+CB78+CC78+CD78)</f>
        <v>55837.087573918907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592444194.89999998</v>
      </c>
      <c r="L612" s="326">
        <f>CE80-(AW80+AX80+AY80+AZ80+BA80+BB80+BC80+BD80+BE80+BF80+BG80+BH80+BI80+BJ80+BK80+BL80+BM80+BN80+BO80+BP80+BQ80+BR80+BS80+BT80+BU80+BV80+BW80+BX80+BY80+BZ80+CA80+CB80+CC80+CD80)</f>
        <v>141.87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6470650.3999999994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5576347.0099999998</v>
      </c>
      <c r="D615" s="338">
        <f>SUM(C614:C615)</f>
        <v>12046997.41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404946.44000000006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77225.279999999999</v>
      </c>
      <c r="D617" s="2">
        <f>(D615/D612)*BJ76</f>
        <v>35894.740955638532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12833</v>
      </c>
      <c r="D618" s="2">
        <f>(D615/D612)*BG76</f>
        <v>35285.369101551398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9870136.9000000022</v>
      </c>
      <c r="D619" s="2">
        <f>(D615/D612)*BN76</f>
        <v>630201.75884103402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52359874.208930492</v>
      </c>
      <c r="D620" s="2">
        <f>(D615/D612)*CC76</f>
        <v>796173.42658259929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15315.91</v>
      </c>
      <c r="D621" s="2">
        <f>(D615/D612)*BP76</f>
        <v>22882.255464710346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6151.2100000000009</v>
      </c>
      <c r="D622" s="2">
        <f>(D615/D612)*CB76</f>
        <v>12154.058567263301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64279074.558443286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287834.06000000006</v>
      </c>
      <c r="D624" s="2">
        <f>(D615/D612)*BD76</f>
        <v>308475.67222601065</v>
      </c>
      <c r="E624" s="2">
        <f>(E623/E612)*SUM(C624:D624)</f>
        <v>321912.43577052659</v>
      </c>
      <c r="F624" s="2">
        <f>SUM(C624:E624)</f>
        <v>918222.16799653717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2172061.41</v>
      </c>
      <c r="D625" s="2">
        <f>(D615/D612)*AY76</f>
        <v>606871.03307921474</v>
      </c>
      <c r="E625" s="2">
        <f>(E623/E612)*SUM(C625:D625)</f>
        <v>1500181.6392530608</v>
      </c>
      <c r="F625" s="2">
        <f>(F624/F612)*AY64</f>
        <v>-5666.2856634510808</v>
      </c>
      <c r="G625" s="2">
        <f>SUM(C625:F625)</f>
        <v>4273447.7966688247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 t="e">
        <f>(G625/G612)*BR77</f>
        <v>#DIV/0!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35202.26</v>
      </c>
      <c r="D627" s="2">
        <f>(D615/D612)*BO76</f>
        <v>0</v>
      </c>
      <c r="E627" s="2">
        <f>(E623/E612)*SUM(C627:D627)</f>
        <v>19003.622863784414</v>
      </c>
      <c r="F627" s="2">
        <f>(F624/F612)*BO64</f>
        <v>0</v>
      </c>
      <c r="G627" s="2" t="e">
        <f>(G625/G612)*BO77</f>
        <v>#DIV/0!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19152.380000000005</v>
      </c>
      <c r="D628" s="2">
        <f>(D615/D612)*AZ76</f>
        <v>16375.156859900622</v>
      </c>
      <c r="E628" s="2">
        <f>(E623/E612)*SUM(C628:D628)</f>
        <v>19179.220645627611</v>
      </c>
      <c r="F628" s="2">
        <f>(F624/F612)*AZ64</f>
        <v>627.90068051565402</v>
      </c>
      <c r="G628" s="2" t="e">
        <f>(G625/G612)*AZ77</f>
        <v>#DIV/0!</v>
      </c>
      <c r="H628" s="2" t="e">
        <f>SUM(C626:G628)</f>
        <v>#DIV/0!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1905583.3800000001</v>
      </c>
      <c r="D629" s="2">
        <f>(D615/D612)*BF76</f>
        <v>263211.83901378239</v>
      </c>
      <c r="E629" s="2">
        <f>(E623/E612)*SUM(C629:D629)</f>
        <v>1170804.5566084862</v>
      </c>
      <c r="F629" s="2">
        <f>(F624/F612)*BF64</f>
        <v>7694.285442826922</v>
      </c>
      <c r="G629" s="2" t="e">
        <f>(G625/G612)*BF77</f>
        <v>#DIV/0!</v>
      </c>
      <c r="H629" s="2" t="e">
        <f>(H628/H612)*BF60</f>
        <v>#DIV/0!</v>
      </c>
      <c r="I629" s="2" t="e">
        <f>SUM(C629:H629)</f>
        <v>#DIV/0!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566448.86999999988</v>
      </c>
      <c r="D630" s="2">
        <f>(D615/D612)*BA76</f>
        <v>48160.061237833484</v>
      </c>
      <c r="E630" s="2">
        <f>(E623/E612)*SUM(C630:D630)</f>
        <v>331791.09346835664</v>
      </c>
      <c r="F630" s="2">
        <f>(F624/F612)*BA64</f>
        <v>2097.5579300575887</v>
      </c>
      <c r="G630" s="2" t="e">
        <f>(G625/G612)*BA77</f>
        <v>#DIV/0!</v>
      </c>
      <c r="H630" s="2" t="e">
        <f>(H628/H612)*BA60</f>
        <v>#DIV/0!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94737.69</v>
      </c>
      <c r="D631" s="2">
        <f>(D615/D612)*AW76</f>
        <v>15224.881899376584</v>
      </c>
      <c r="E631" s="2">
        <f>(E623/E612)*SUM(C631:D631)</f>
        <v>59362.303599471466</v>
      </c>
      <c r="F631" s="2">
        <f>(F624/F612)*AW64</f>
        <v>37.315925058151102</v>
      </c>
      <c r="G631" s="2" t="e">
        <f>(G625/G612)*AW77</f>
        <v>#DIV/0!</v>
      </c>
      <c r="H631" s="2" t="e">
        <f>(H628/H612)*AW60</f>
        <v>#DIV/0!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1733006.18</v>
      </c>
      <c r="D632" s="2">
        <f>(D615/D612)*BB76</f>
        <v>34526.221861979357</v>
      </c>
      <c r="E632" s="2">
        <f>(E623/E612)*SUM(C632:D632)</f>
        <v>954186.44043036143</v>
      </c>
      <c r="F632" s="2">
        <f>(F624/F612)*BB64</f>
        <v>73.473743212448099</v>
      </c>
      <c r="G632" s="2" t="e">
        <f>(G625/G612)*BB77</f>
        <v>#DIV/0!</v>
      </c>
      <c r="H632" s="2" t="e">
        <f>(H628/H612)*BB60</f>
        <v>#DIV/0!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 t="e">
        <f>(G625/G612)*BC77</f>
        <v>#DIV/0!</v>
      </c>
      <c r="H633" s="2" t="e">
        <f>(H628/H612)*BC60</f>
        <v>#DIV/0!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 t="e">
        <f>(G625/G612)*BI77</f>
        <v>#DIV/0!</v>
      </c>
      <c r="H634" s="2" t="e">
        <f>(H628/H612)*BI60</f>
        <v>#DIV/0!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57605</v>
      </c>
      <c r="D635" s="2">
        <f>(D615/D612)*BK76</f>
        <v>158390.4656579924</v>
      </c>
      <c r="E635" s="2">
        <f>(E623/E612)*SUM(C635:D635)</f>
        <v>116603.20586382765</v>
      </c>
      <c r="F635" s="2">
        <f>(F624/F612)*BK64</f>
        <v>0</v>
      </c>
      <c r="G635" s="2" t="e">
        <f>(G625/G612)*BK77</f>
        <v>#DIV/0!</v>
      </c>
      <c r="H635" s="2" t="e">
        <f>(H628/H612)*BK60</f>
        <v>#DIV/0!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78439.55</v>
      </c>
      <c r="D636" s="2">
        <f>(D615/D612)*BH76</f>
        <v>212535.55129980249</v>
      </c>
      <c r="E636" s="2">
        <f>(E623/E612)*SUM(C636:D636)</f>
        <v>157080.28654560566</v>
      </c>
      <c r="F636" s="2">
        <f>(F624/F612)*BH64</f>
        <v>16.301909843874732</v>
      </c>
      <c r="G636" s="2" t="e">
        <f>(G625/G612)*BH77</f>
        <v>#DIV/0!</v>
      </c>
      <c r="H636" s="2" t="e">
        <f>(H628/H612)*BH60</f>
        <v>#DIV/0!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 t="e">
        <f>(G625/G612)*BL77</f>
        <v>#DIV/0!</v>
      </c>
      <c r="H637" s="2" t="e">
        <f>(H628/H612)*BL60</f>
        <v>#DIV/0!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174102.77000000005</v>
      </c>
      <c r="D638" s="2">
        <f>(D615/D612)*BM76</f>
        <v>0</v>
      </c>
      <c r="E638" s="2">
        <f>(E623/E612)*SUM(C638:D638)</f>
        <v>93987.811595624837</v>
      </c>
      <c r="F638" s="2">
        <f>(F624/F612)*BM64</f>
        <v>1.0951058882844533</v>
      </c>
      <c r="G638" s="2" t="e">
        <f>(G625/G612)*BM77</f>
        <v>#DIV/0!</v>
      </c>
      <c r="H638" s="2" t="e">
        <f>(H628/H612)*BM60</f>
        <v>#DIV/0!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391606.2099999999</v>
      </c>
      <c r="D639" s="2">
        <f>(D615/D612)*BS76</f>
        <v>22885.678902092855</v>
      </c>
      <c r="E639" s="2">
        <f>(E623/E612)*SUM(C639:D639)</f>
        <v>223759.71135924227</v>
      </c>
      <c r="F639" s="2">
        <f>(F624/F612)*BS64</f>
        <v>1084.2638899831832</v>
      </c>
      <c r="G639" s="2" t="e">
        <f>(G625/G612)*BS77</f>
        <v>#DIV/0!</v>
      </c>
      <c r="H639" s="2" t="e">
        <f>(H628/H612)*BS60</f>
        <v>#DIV/0!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415241.51</v>
      </c>
      <c r="D640" s="2">
        <f>(D615/D612)*BT76</f>
        <v>52090.16735295728</v>
      </c>
      <c r="E640" s="2">
        <f>(E623/E612)*SUM(C640:D640)</f>
        <v>252284.79503064236</v>
      </c>
      <c r="F640" s="2">
        <f>(F624/F612)*BT64</f>
        <v>46.245127819478441</v>
      </c>
      <c r="G640" s="2" t="e">
        <f>(G625/G612)*BT77</f>
        <v>#DIV/0!</v>
      </c>
      <c r="H640" s="2" t="e">
        <f>(H628/H612)*BT60</f>
        <v>#DIV/0!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 t="e">
        <f>(G625/G612)*BU77</f>
        <v>#DIV/0!</v>
      </c>
      <c r="H641" s="2" t="e">
        <f>(H628/H612)*BU60</f>
        <v>#DIV/0!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126450</v>
      </c>
      <c r="D642" s="2">
        <f>(D615/D612)*BV76</f>
        <v>347686.86814595771</v>
      </c>
      <c r="E642" s="2">
        <f>(E623/E612)*SUM(C642:D642)</f>
        <v>255958.51596067008</v>
      </c>
      <c r="F642" s="2">
        <f>(F624/F612)*BV64</f>
        <v>0</v>
      </c>
      <c r="G642" s="2" t="e">
        <f>(G625/G612)*BV77</f>
        <v>#DIV/0!</v>
      </c>
      <c r="H642" s="2" t="e">
        <f>(H628/H612)*BV60</f>
        <v>#DIV/0!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326948.16999999993</v>
      </c>
      <c r="D643" s="2">
        <f>(D615/D612)*BW76</f>
        <v>23045.724599725294</v>
      </c>
      <c r="E643" s="2">
        <f>(E623/E612)*SUM(C643:D643)</f>
        <v>188941.05030757372</v>
      </c>
      <c r="F643" s="2">
        <f>(F624/F612)*BW64</f>
        <v>2459.9114476283048</v>
      </c>
      <c r="G643" s="2" t="e">
        <f>(G625/G612)*BW77</f>
        <v>#DIV/0!</v>
      </c>
      <c r="H643" s="2" t="e">
        <f>(H628/H612)*BW60</f>
        <v>#DIV/0!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 t="e">
        <f>(G625/G612)*BX77</f>
        <v>#DIV/0!</v>
      </c>
      <c r="H644" s="2" t="e">
        <f>(H628/H612)*BX60</f>
        <v>#DIV/0!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2016806.14</v>
      </c>
      <c r="D645" s="2">
        <f>(D615/D612)*BY76</f>
        <v>78668.87933143499</v>
      </c>
      <c r="E645" s="2">
        <f>(E623/E612)*SUM(C645:D645)</f>
        <v>1131223.3074767343</v>
      </c>
      <c r="F645" s="2">
        <f>(F624/F612)*BY64</f>
        <v>672.26901337551499</v>
      </c>
      <c r="G645" s="2" t="e">
        <f>(G625/G612)*BY77</f>
        <v>#DIV/0!</v>
      </c>
      <c r="H645" s="2" t="e">
        <f>(H628/H612)*BY60</f>
        <v>#DIV/0!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 t="e">
        <f>(G625/G612)*BZ77</f>
        <v>#DIV/0!</v>
      </c>
      <c r="H646" s="2" t="e">
        <f>(H628/H612)*BZ60</f>
        <v>#DIV/0!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441262.28000000009</v>
      </c>
      <c r="D647" s="2">
        <f>(D615/D612)*CA76</f>
        <v>0</v>
      </c>
      <c r="E647" s="2">
        <f>(E623/E612)*SUM(C647:D647)</f>
        <v>238211.4657733237</v>
      </c>
      <c r="F647" s="2">
        <f>(F624/F612)*CA64</f>
        <v>9.5568305256789028</v>
      </c>
      <c r="G647" s="2" t="e">
        <f>(G625/G612)*CA77</f>
        <v>#DIV/0!</v>
      </c>
      <c r="H647" s="2" t="e">
        <f>(H628/H612)*CA60</f>
        <v>#DIV/0!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85635968.218930483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4745754.63</v>
      </c>
      <c r="D668" s="2">
        <f>(D615/D612)*C76</f>
        <v>676270.09983815264</v>
      </c>
      <c r="E668" s="2">
        <f>(E623/E612)*SUM(C668:D668)</f>
        <v>2927031.1941323322</v>
      </c>
      <c r="F668" s="2">
        <f>(F624/F612)*C64</f>
        <v>12624.71421493149</v>
      </c>
      <c r="G668" s="2" t="e">
        <f>(G625/G612)*C77</f>
        <v>#DIV/0!</v>
      </c>
      <c r="H668" s="2" t="e">
        <f>(H628/H612)*C60</f>
        <v>#DIV/0!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 t="e">
        <f>(G625/G612)*D77</f>
        <v>#DIV/0!</v>
      </c>
      <c r="H669" s="2" t="e">
        <f>(H628/H612)*D60</f>
        <v>#DIV/0!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13549393.210000001</v>
      </c>
      <c r="D670" s="2">
        <f>(D615/D612)*E76</f>
        <v>2003035.2394615249</v>
      </c>
      <c r="E670" s="2">
        <f>(E623/E612)*SUM(C670:D670)</f>
        <v>8395838.3600813765</v>
      </c>
      <c r="F670" s="2">
        <f>(F624/F612)*E64</f>
        <v>28919.504944046857</v>
      </c>
      <c r="G670" s="2" t="e">
        <f>(G625/G612)*E77</f>
        <v>#DIV/0!</v>
      </c>
      <c r="H670" s="2" t="e">
        <f>(H628/H612)*E60</f>
        <v>#DIV/0!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 t="e">
        <f>(G625/G612)*F77</f>
        <v>#DIV/0!</v>
      </c>
      <c r="H671" s="2" t="e">
        <f>(H628/H612)*F60</f>
        <v>#DIV/0!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512610.90999999992</v>
      </c>
      <c r="D672" s="2">
        <f>(D615/D612)*G76</f>
        <v>494534.35880946531</v>
      </c>
      <c r="E672" s="2">
        <f>(E623/E612)*SUM(C672:D672)</f>
        <v>543698.29827686783</v>
      </c>
      <c r="F672" s="2">
        <f>(F624/F612)*G64</f>
        <v>326.34579007115838</v>
      </c>
      <c r="G672" s="2" t="e">
        <f>(G625/G612)*G77</f>
        <v>#DIV/0!</v>
      </c>
      <c r="H672" s="2" t="e">
        <f>(H628/H612)*G60</f>
        <v>#DIV/0!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 t="e">
        <f>(G625/G612)*H77</f>
        <v>#DIV/0!</v>
      </c>
      <c r="H673" s="2" t="e">
        <f>(H628/H612)*H60</f>
        <v>#DIV/0!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 t="e">
        <f>(G625/G612)*I77</f>
        <v>#DIV/0!</v>
      </c>
      <c r="H674" s="2" t="e">
        <f>(H628/H612)*I60</f>
        <v>#DIV/0!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12381</v>
      </c>
      <c r="D675" s="2">
        <f>(D615/D612)*J76</f>
        <v>34043.517191045161</v>
      </c>
      <c r="E675" s="2">
        <f>(E623/E612)*SUM(C675:D675)</f>
        <v>25061.857287909879</v>
      </c>
      <c r="F675" s="2">
        <f>(F624/F612)*J64</f>
        <v>0</v>
      </c>
      <c r="G675" s="2" t="e">
        <f>(G625/G612)*J77</f>
        <v>#DIV/0!</v>
      </c>
      <c r="H675" s="2" t="e">
        <f>(H628/H612)*J60</f>
        <v>#DIV/0!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 t="e">
        <f>(G625/G612)*K77</f>
        <v>#DIV/0!</v>
      </c>
      <c r="H676" s="2" t="e">
        <f>(H628/H612)*K60</f>
        <v>#DIV/0!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 t="e">
        <f>(G625/G612)*L77</f>
        <v>#DIV/0!</v>
      </c>
      <c r="H677" s="2" t="e">
        <f>(H628/H612)*L60</f>
        <v>#DIV/0!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 t="e">
        <f>(G625/G612)*M77</f>
        <v>#DIV/0!</v>
      </c>
      <c r="H678" s="2" t="e">
        <f>(H628/H612)*M60</f>
        <v>#DIV/0!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 t="e">
        <f>(G625/G612)*N77</f>
        <v>#DIV/0!</v>
      </c>
      <c r="H679" s="2" t="e">
        <f>(H628/H612)*N60</f>
        <v>#DIV/0!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 t="e">
        <f>(G625/G612)*O77</f>
        <v>#DIV/0!</v>
      </c>
      <c r="H680" s="2" t="e">
        <f>(H628/H612)*O60</f>
        <v>#DIV/0!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10310943.879999999</v>
      </c>
      <c r="D681" s="2">
        <f>(D615/D612)*P76</f>
        <v>976639.92820172058</v>
      </c>
      <c r="E681" s="2">
        <f>(E623/E612)*SUM(C681:D681)</f>
        <v>6093500.4097584914</v>
      </c>
      <c r="F681" s="2">
        <f>(F624/F612)*P64</f>
        <v>164184.55819642279</v>
      </c>
      <c r="G681" s="2" t="e">
        <f>(G625/G612)*P77</f>
        <v>#DIV/0!</v>
      </c>
      <c r="H681" s="2" t="e">
        <f>(H628/H612)*P60</f>
        <v>#DIV/0!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3051532.3299999996</v>
      </c>
      <c r="D682" s="2">
        <f>(D615/D612)*Q76</f>
        <v>110871.44307003431</v>
      </c>
      <c r="E682" s="2">
        <f>(E623/E612)*SUM(C682:D682)</f>
        <v>1707195.1814011885</v>
      </c>
      <c r="F682" s="2">
        <f>(F624/F612)*Q64</f>
        <v>940.75684137071971</v>
      </c>
      <c r="G682" s="2" t="e">
        <f>(G625/G612)*Q77</f>
        <v>#DIV/0!</v>
      </c>
      <c r="H682" s="2" t="e">
        <f>(H628/H612)*Q60</f>
        <v>#DIV/0!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5724625.1800000006</v>
      </c>
      <c r="D683" s="2">
        <f>(D615/D612)*R76</f>
        <v>0</v>
      </c>
      <c r="E683" s="2">
        <f>(E623/E612)*SUM(C683:D683)</f>
        <v>3090387.3205085122</v>
      </c>
      <c r="F683" s="2">
        <f>(F624/F612)*R64</f>
        <v>4343.9073174411569</v>
      </c>
      <c r="G683" s="2" t="e">
        <f>(G625/G612)*R77</f>
        <v>#DIV/0!</v>
      </c>
      <c r="H683" s="2" t="e">
        <f>(H628/H612)*R60</f>
        <v>#DIV/0!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2893278.57</v>
      </c>
      <c r="D684" s="2">
        <f>(D615/D612)*S76</f>
        <v>468672.85696262377</v>
      </c>
      <c r="E684" s="2">
        <f>(E623/E612)*SUM(C684:D684)</f>
        <v>1814919.1842898594</v>
      </c>
      <c r="F684" s="2">
        <f>(F624/F612)*S64</f>
        <v>46810.91638110629</v>
      </c>
      <c r="G684" s="2" t="e">
        <f>(G625/G612)*S77</f>
        <v>#DIV/0!</v>
      </c>
      <c r="H684" s="2" t="e">
        <f>(H628/H612)*S60</f>
        <v>#DIV/0!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573431.48</v>
      </c>
      <c r="D685" s="2">
        <f>(D615/D612)*T76</f>
        <v>45565.951561234993</v>
      </c>
      <c r="E685" s="2">
        <f>(E623/E612)*SUM(C685:D685)</f>
        <v>334160.18582445884</v>
      </c>
      <c r="F685" s="2">
        <f>(F624/F612)*T64</f>
        <v>4345.632698195288</v>
      </c>
      <c r="G685" s="2" t="e">
        <f>(G625/G612)*T77</f>
        <v>#DIV/0!</v>
      </c>
      <c r="H685" s="2" t="e">
        <f>(H628/H612)*T60</f>
        <v>#DIV/0!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7187279.9399999985</v>
      </c>
      <c r="D686" s="2">
        <f>(D615/D612)*U76</f>
        <v>335168.21349745692</v>
      </c>
      <c r="E686" s="2">
        <f>(E623/E612)*SUM(C686:D686)</f>
        <v>4060925.8530968493</v>
      </c>
      <c r="F686" s="2">
        <f>(F624/F612)*U64</f>
        <v>63825.262091724282</v>
      </c>
      <c r="G686" s="2" t="e">
        <f>(G625/G612)*U77</f>
        <v>#DIV/0!</v>
      </c>
      <c r="H686" s="2" t="e">
        <f>(H628/H612)*U60</f>
        <v>#DIV/0!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2756904.1400000006</v>
      </c>
      <c r="D687" s="2">
        <f>(D615/D612)*V76</f>
        <v>40603.679075283821</v>
      </c>
      <c r="E687" s="2">
        <f>(E623/E612)*SUM(C687:D687)</f>
        <v>1510209.3886072868</v>
      </c>
      <c r="F687" s="2">
        <f>(F624/F612)*V64</f>
        <v>35131.188281603325</v>
      </c>
      <c r="G687" s="2" t="e">
        <f>(G625/G612)*V77</f>
        <v>#DIV/0!</v>
      </c>
      <c r="H687" s="2" t="e">
        <f>(H628/H612)*V60</f>
        <v>#DIV/0!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635246.92000000004</v>
      </c>
      <c r="D688" s="2">
        <f>(D615/D612)*W76</f>
        <v>144350.09309296499</v>
      </c>
      <c r="E688" s="2">
        <f>(E623/E612)*SUM(C688:D688)</f>
        <v>420858.42279874947</v>
      </c>
      <c r="F688" s="2">
        <f>(F624/F612)*W64</f>
        <v>552.01648668229257</v>
      </c>
      <c r="G688" s="2" t="e">
        <f>(G625/G612)*W77</f>
        <v>#DIV/0!</v>
      </c>
      <c r="H688" s="2" t="e">
        <f>(H628/H612)*W60</f>
        <v>#DIV/0!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1957977.43</v>
      </c>
      <c r="D689" s="2">
        <f>(D615/D612)*X76</f>
        <v>117161.1534010545</v>
      </c>
      <c r="E689" s="2">
        <f>(E623/E612)*SUM(C689:D689)</f>
        <v>1120244.8657853638</v>
      </c>
      <c r="F689" s="2">
        <f>(F624/F612)*X64</f>
        <v>5731.9957226902416</v>
      </c>
      <c r="G689" s="2" t="e">
        <f>(G625/G612)*X77</f>
        <v>#DIV/0!</v>
      </c>
      <c r="H689" s="2" t="e">
        <f>(H628/H612)*X60</f>
        <v>#DIV/0!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4620782.8800000008</v>
      </c>
      <c r="D690" s="2">
        <f>(D615/D612)*Y76</f>
        <v>551355.71662505413</v>
      </c>
      <c r="E690" s="2">
        <f>(E623/E612)*SUM(C690:D690)</f>
        <v>2792132.4167677225</v>
      </c>
      <c r="F690" s="2">
        <f>(F624/F612)*Y64</f>
        <v>10688.462973355841</v>
      </c>
      <c r="G690" s="2" t="e">
        <f>(G625/G612)*Y77</f>
        <v>#DIV/0!</v>
      </c>
      <c r="H690" s="2" t="e">
        <f>(H628/H612)*Y60</f>
        <v>#DIV/0!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3648977.209999999</v>
      </c>
      <c r="D691" s="2">
        <f>(D615/D612)*Z76</f>
        <v>731237.66631111142</v>
      </c>
      <c r="E691" s="2">
        <f>(E623/E612)*SUM(C691:D691)</f>
        <v>2364619.5321480618</v>
      </c>
      <c r="F691" s="2">
        <f>(F624/F612)*Z64</f>
        <v>2999.4391741695831</v>
      </c>
      <c r="G691" s="2" t="e">
        <f>(G625/G612)*Z77</f>
        <v>#DIV/0!</v>
      </c>
      <c r="H691" s="2" t="e">
        <f>(H628/H612)*Z60</f>
        <v>#DIV/0!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926942.66999999993</v>
      </c>
      <c r="D692" s="2">
        <f>(D615/D612)*AA76</f>
        <v>88856.173122445121</v>
      </c>
      <c r="E692" s="2">
        <f>(E623/E612)*SUM(C692:D692)</f>
        <v>548369.852394916</v>
      </c>
      <c r="F692" s="2">
        <f>(F624/F612)*AA64</f>
        <v>6778.8698334835753</v>
      </c>
      <c r="G692" s="2" t="e">
        <f>(G625/G612)*AA77</f>
        <v>#DIV/0!</v>
      </c>
      <c r="H692" s="2" t="e">
        <f>(H628/H612)*AA60</f>
        <v>#DIV/0!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18214681.670000002</v>
      </c>
      <c r="D693" s="2">
        <f>(D615/D612)*AB76</f>
        <v>178132.5731835936</v>
      </c>
      <c r="E693" s="2">
        <f>(E623/E612)*SUM(C693:D693)</f>
        <v>9929195.0369409062</v>
      </c>
      <c r="F693" s="2">
        <f>(F624/F612)*AB64</f>
        <v>478610.70488890476</v>
      </c>
      <c r="G693" s="2" t="e">
        <f>(G625/G612)*AB77</f>
        <v>#DIV/0!</v>
      </c>
      <c r="H693" s="2" t="e">
        <f>(H628/H612)*AB60</f>
        <v>#DIV/0!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3800571.1500000004</v>
      </c>
      <c r="D694" s="2">
        <f>(D615/D612)*AC76</f>
        <v>295987.82851395244</v>
      </c>
      <c r="E694" s="2">
        <f>(E623/E612)*SUM(C694:D694)</f>
        <v>2211490.4516621684</v>
      </c>
      <c r="F694" s="2">
        <f>(F624/F612)*AC64</f>
        <v>19704.169040871966</v>
      </c>
      <c r="G694" s="2" t="e">
        <f>(G625/G612)*AC77</f>
        <v>#DIV/0!</v>
      </c>
      <c r="H694" s="2" t="e">
        <f>(H628/H612)*AC60</f>
        <v>#DIV/0!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 t="e">
        <f>(G625/G612)*AD77</f>
        <v>#DIV/0!</v>
      </c>
      <c r="H695" s="2" t="e">
        <f>(H628/H612)*AD60</f>
        <v>#DIV/0!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1184198.1500000001</v>
      </c>
      <c r="D696" s="2">
        <f>(D615/D612)*AE76</f>
        <v>242619.00729862691</v>
      </c>
      <c r="E696" s="2">
        <f>(E623/E612)*SUM(C696:D696)</f>
        <v>770254.38573773589</v>
      </c>
      <c r="F696" s="2">
        <f>(F624/F612)*AE64</f>
        <v>466.27951637616439</v>
      </c>
      <c r="G696" s="2" t="e">
        <f>(G625/G612)*AE77</f>
        <v>#DIV/0!</v>
      </c>
      <c r="H696" s="2" t="e">
        <f>(H628/H612)*AE60</f>
        <v>#DIV/0!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 t="e">
        <f>(G625/G612)*AF77</f>
        <v>#DIV/0!</v>
      </c>
      <c r="H697" s="2" t="e">
        <f>(H628/H612)*AF60</f>
        <v>#DIV/0!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9861947.4299999997</v>
      </c>
      <c r="D698" s="2">
        <f>(D615/D612)*AG76</f>
        <v>612070.37860390486</v>
      </c>
      <c r="E698" s="2">
        <f>(E623/E612)*SUM(C698:D698)</f>
        <v>5654304.1356796492</v>
      </c>
      <c r="F698" s="2">
        <f>(F624/F612)*AG64</f>
        <v>21843.585586862457</v>
      </c>
      <c r="G698" s="2" t="e">
        <f>(G625/G612)*AG77</f>
        <v>#DIV/0!</v>
      </c>
      <c r="H698" s="2" t="e">
        <f>(H628/H612)*AG60</f>
        <v>#DIV/0!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 t="e">
        <f>(G625/G612)*AH77</f>
        <v>#DIV/0!</v>
      </c>
      <c r="H699" s="2" t="e">
        <f>(H628/H612)*AH60</f>
        <v>#DIV/0!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 t="e">
        <f>(G625/G612)*AI77</f>
        <v>#DIV/0!</v>
      </c>
      <c r="H700" s="2" t="e">
        <f>(H628/H612)*AI60</f>
        <v>#DIV/0!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392846.86999999994</v>
      </c>
      <c r="D701" s="2">
        <f>(D615/D612)*AJ76</f>
        <v>0</v>
      </c>
      <c r="E701" s="2">
        <f>(E623/E612)*SUM(C701:D701)</f>
        <v>212074.84294184926</v>
      </c>
      <c r="F701" s="2">
        <f>(F624/F612)*AJ64</f>
        <v>3.5735870176069912E-2</v>
      </c>
      <c r="G701" s="2" t="e">
        <f>(G625/G612)*AJ77</f>
        <v>#DIV/0!</v>
      </c>
      <c r="H701" s="2" t="e">
        <f>(H628/H612)*AJ60</f>
        <v>#DIV/0!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900520.89999999991</v>
      </c>
      <c r="D702" s="2">
        <f>(D615/D612)*AK76</f>
        <v>132955.18176527371</v>
      </c>
      <c r="E702" s="2">
        <f>(E623/E612)*SUM(C702:D702)</f>
        <v>557912.75039184652</v>
      </c>
      <c r="F702" s="2">
        <f>(F624/F612)*AK64</f>
        <v>93.262944565208329</v>
      </c>
      <c r="G702" s="2" t="e">
        <f>(G625/G612)*AK77</f>
        <v>#DIV/0!</v>
      </c>
      <c r="H702" s="2" t="e">
        <f>(H628/H612)*AK60</f>
        <v>#DIV/0!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238542.68000000002</v>
      </c>
      <c r="D703" s="2">
        <f>(D615/D612)*AL76</f>
        <v>28916.919710733411</v>
      </c>
      <c r="E703" s="2">
        <f>(E623/E612)*SUM(C703:D703)</f>
        <v>144385.65490401813</v>
      </c>
      <c r="F703" s="2">
        <f>(F624/F612)*AL64</f>
        <v>35.697751914548768</v>
      </c>
      <c r="G703" s="2" t="e">
        <f>(G625/G612)*AL77</f>
        <v>#DIV/0!</v>
      </c>
      <c r="H703" s="2" t="e">
        <f>(H628/H612)*AL60</f>
        <v>#DIV/0!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 t="e">
        <f>(G625/G612)*AM77</f>
        <v>#DIV/0!</v>
      </c>
      <c r="H704" s="2" t="e">
        <f>(H628/H612)*AM60</f>
        <v>#DIV/0!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 t="e">
        <f>(G625/G612)*AN77</f>
        <v>#DIV/0!</v>
      </c>
      <c r="H705" s="2" t="e">
        <f>(H628/H612)*AN60</f>
        <v>#DIV/0!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 t="e">
        <f>(G625/G612)*AO77</f>
        <v>#DIV/0!</v>
      </c>
      <c r="H706" s="2" t="e">
        <f>(H628/H612)*AO60</f>
        <v>#DIV/0!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 t="e">
        <f>(G625/G612)*AP77</f>
        <v>#DIV/0!</v>
      </c>
      <c r="H707" s="2" t="e">
        <f>(H628/H612)*AP60</f>
        <v>#DIV/0!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 t="e">
        <f>(G625/G612)*AQ77</f>
        <v>#DIV/0!</v>
      </c>
      <c r="H708" s="2" t="e">
        <f>(H628/H612)*AQ60</f>
        <v>#DIV/0!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 t="e">
        <f>(G625/G612)*AR77</f>
        <v>#DIV/0!</v>
      </c>
      <c r="H709" s="2" t="e">
        <f>(H628/H612)*AR60</f>
        <v>#DIV/0!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 t="e">
        <f>(G625/G612)*AS77</f>
        <v>#DIV/0!</v>
      </c>
      <c r="H710" s="2" t="e">
        <f>(H628/H612)*AS60</f>
        <v>#DIV/0!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 t="e">
        <f>(G625/G612)*AT77</f>
        <v>#DIV/0!</v>
      </c>
      <c r="H711" s="2" t="e">
        <f>(H628/H612)*AT60</f>
        <v>#DIV/0!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 t="e">
        <f>(G625/G612)*AU77</f>
        <v>#DIV/0!</v>
      </c>
      <c r="H712" s="2" t="e">
        <f>(H628/H612)*AU60</f>
        <v>#DIV/0!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12120.340000000002</v>
      </c>
      <c r="D713" s="2">
        <f>(D615/D612)*AV76</f>
        <v>17209.619721887928</v>
      </c>
      <c r="E713" s="2">
        <f>(E623/E612)*SUM(C713:D713)</f>
        <v>15833.514472216993</v>
      </c>
      <c r="F713" s="2">
        <f>(F624/F612)*AV64</f>
        <v>110.97020059252571</v>
      </c>
      <c r="G713" s="2" t="e">
        <f>(G625/G612)*AV77</f>
        <v>#DIV/0!</v>
      </c>
      <c r="H713" s="2" t="e">
        <f>(H628/H612)*AV60</f>
        <v>#DIV/0!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183349459.78893054</v>
      </c>
      <c r="D715" s="2">
        <f>SUM(D616:D647)+SUM(D668:D713)</f>
        <v>12046997.410000002</v>
      </c>
      <c r="E715" s="2">
        <f>SUM(E624:E647)+SUM(E668:E713)</f>
        <v>64279074.558443256</v>
      </c>
      <c r="F715" s="2">
        <f>SUM(F625:F648)+SUM(F668:F713)</f>
        <v>918222.16799653659</v>
      </c>
      <c r="G715" s="2" t="e">
        <f>SUM(G626:G647)+SUM(G668:G713)</f>
        <v>#DIV/0!</v>
      </c>
      <c r="H715" s="2" t="e">
        <f>SUM(H629:H647)+SUM(H668:H713)</f>
        <v>#DIV/0!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183349459.78893054</v>
      </c>
      <c r="D716" s="2">
        <f>D615</f>
        <v>12046997.41</v>
      </c>
      <c r="E716" s="2">
        <f>E623</f>
        <v>64279074.558443286</v>
      </c>
      <c r="F716" s="2">
        <f>F624</f>
        <v>918222.16799653717</v>
      </c>
      <c r="G716" s="2">
        <f>G625</f>
        <v>4273447.7966688247</v>
      </c>
      <c r="H716" s="2" t="e">
        <f>H628</f>
        <v>#DIV/0!</v>
      </c>
      <c r="I716" s="2" t="e">
        <f>I629</f>
        <v>#DIV/0!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85635968.218930483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TER*050*A</v>
      </c>
      <c r="B721" s="282">
        <f>ROUND(C166,0)</f>
        <v>123774</v>
      </c>
      <c r="C721" s="282">
        <f>ROUND(C167,0)</f>
        <v>-85291</v>
      </c>
      <c r="D721" s="282">
        <f>ROUND(C168,0)</f>
        <v>0</v>
      </c>
      <c r="E721" s="282">
        <f>ROUND(C169,0)</f>
        <v>0</v>
      </c>
      <c r="F721" s="282">
        <f>ROUND(C170,0)</f>
        <v>1216360</v>
      </c>
      <c r="G721" s="282">
        <f>ROUND(C171,0)</f>
        <v>68956</v>
      </c>
      <c r="H721" s="282">
        <f>ROUND(C172+C173,0)</f>
        <v>0</v>
      </c>
      <c r="I721" s="282">
        <f>ROUND(C176,0)</f>
        <v>1263092</v>
      </c>
      <c r="J721" s="282">
        <f>ROUND(C177,0)</f>
        <v>0</v>
      </c>
      <c r="K721" s="282">
        <f>ROUND(C180,0)</f>
        <v>-7505</v>
      </c>
      <c r="L721" s="282">
        <f>ROUND(C181,0)</f>
        <v>0</v>
      </c>
      <c r="M721" s="282">
        <f>ROUND(C184,0)</f>
        <v>4727190</v>
      </c>
      <c r="N721" s="282">
        <f>ROUND(C185,0)</f>
        <v>0</v>
      </c>
      <c r="O721" s="282">
        <f>ROUND(C186,0)</f>
        <v>0</v>
      </c>
      <c r="P721" s="282">
        <f>ROUND(C189,0)</f>
        <v>782321</v>
      </c>
      <c r="Q721" s="282">
        <f>ROUND(C190,0)</f>
        <v>0</v>
      </c>
      <c r="R721" s="282">
        <f>ROUND(B196,0)</f>
        <v>1906095</v>
      </c>
      <c r="S721" s="282">
        <f>ROUND(C196,0)</f>
        <v>-33270</v>
      </c>
      <c r="T721" s="282">
        <f>ROUND(D196,0)</f>
        <v>0</v>
      </c>
      <c r="U721" s="282">
        <f>ROUND(B197,0)</f>
        <v>77859831</v>
      </c>
      <c r="V721" s="282">
        <f>ROUND(C197,0)</f>
        <v>1260051</v>
      </c>
      <c r="W721" s="282">
        <f>ROUND(D197,0)</f>
        <v>-41473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5313782</v>
      </c>
      <c r="AB721" s="282">
        <f>ROUND(C199,0)</f>
        <v>0</v>
      </c>
      <c r="AC721" s="282">
        <f>ROUND(D199,0)</f>
        <v>0</v>
      </c>
      <c r="AD721" s="282">
        <f>ROUND(B200,0)</f>
        <v>62773047</v>
      </c>
      <c r="AE721" s="282">
        <f>ROUND(C200,0)</f>
        <v>-36303</v>
      </c>
      <c r="AF721" s="282">
        <f>ROUND(D200,0)</f>
        <v>-59480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33270</v>
      </c>
      <c r="AL721" s="282">
        <f>ROUND(D202,0)</f>
        <v>0</v>
      </c>
      <c r="AM721" s="282">
        <f>ROUND(B203,0)</f>
        <v>5229018</v>
      </c>
      <c r="AN721" s="282">
        <f>ROUND(C203,0)</f>
        <v>826998</v>
      </c>
      <c r="AO721" s="282">
        <f>ROUND(D203,0)</f>
        <v>-644532</v>
      </c>
      <c r="AP721" s="282">
        <f>ROUND(B204,0)</f>
        <v>155607337</v>
      </c>
      <c r="AQ721" s="282">
        <f>ROUND(C204,0)</f>
        <v>2050746</v>
      </c>
      <c r="AR721" s="282">
        <f>ROUND(D204,0)</f>
        <v>-745485</v>
      </c>
      <c r="AS721" s="282"/>
      <c r="AT721" s="282"/>
      <c r="AU721" s="282"/>
      <c r="AV721" s="282">
        <f>ROUND(B210,0)</f>
        <v>53991023</v>
      </c>
      <c r="AW721" s="282">
        <f>ROUND(C210,0)</f>
        <v>2973318</v>
      </c>
      <c r="AX721" s="282">
        <f>ROUND(D210,0)</f>
        <v>-27396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3127284</v>
      </c>
      <c r="BC721" s="282">
        <f>ROUND(C212,0)</f>
        <v>233334</v>
      </c>
      <c r="BD721" s="282">
        <f>ROUND(D212,0)</f>
        <v>0</v>
      </c>
      <c r="BE721" s="282">
        <f>ROUND(B213,0)</f>
        <v>55671889</v>
      </c>
      <c r="BF721" s="282">
        <f>ROUND(C213,0)</f>
        <v>2118997</v>
      </c>
      <c r="BG721" s="282">
        <f>ROUND(D213,0)</f>
        <v>-52997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114572178</v>
      </c>
      <c r="BR721" s="282">
        <f>ROUND(C217,0)</f>
        <v>5374245</v>
      </c>
      <c r="BS721" s="282">
        <f>ROUND(D217,0)</f>
        <v>-80393</v>
      </c>
      <c r="BT721" s="282">
        <f>ROUND(C222,0)</f>
        <v>0</v>
      </c>
      <c r="BU721" s="282">
        <f>ROUND(C223,0)</f>
        <v>235484988</v>
      </c>
      <c r="BV721" s="282">
        <f>ROUND(C224,0)</f>
        <v>70080032</v>
      </c>
      <c r="BW721" s="282">
        <f>ROUND(C225,0)</f>
        <v>3290316</v>
      </c>
      <c r="BX721" s="282">
        <f>ROUND(C226,0)</f>
        <v>23005008</v>
      </c>
      <c r="BY721" s="282">
        <f>ROUND(C227,0)</f>
        <v>55151978</v>
      </c>
      <c r="BZ721" s="282">
        <f>ROUND(C230,0)</f>
        <v>0</v>
      </c>
      <c r="CA721" s="282">
        <f>ROUND(C232,0)</f>
        <v>0</v>
      </c>
      <c r="CB721" s="282">
        <f>ROUND(C233,0)</f>
        <v>1963588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TER*050*A</v>
      </c>
      <c r="B725" s="282">
        <f>ROUND(C112,0)</f>
        <v>0</v>
      </c>
      <c r="C725" s="282">
        <f>ROUND(C113,0)</f>
        <v>0</v>
      </c>
      <c r="D725" s="282">
        <f>ROUND(C114,0)</f>
        <v>619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1422</v>
      </c>
      <c r="I725" s="282">
        <f>ROUND(D115,0)</f>
        <v>0</v>
      </c>
      <c r="J725" s="282">
        <f>ROUND(C117,0)</f>
        <v>0</v>
      </c>
      <c r="K725" s="282">
        <f>ROUND(C118,0)</f>
        <v>55</v>
      </c>
      <c r="L725" s="282">
        <f>ROUND(C119,0)</f>
        <v>0</v>
      </c>
      <c r="M725" s="282">
        <f>ROUND(C120,0)</f>
        <v>15</v>
      </c>
      <c r="N725" s="282">
        <f>ROUND(C121,0)</f>
        <v>8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13411</v>
      </c>
      <c r="Y725" s="282">
        <f>ROUND(B140,0)</f>
        <v>93123</v>
      </c>
      <c r="Z725" s="282">
        <f>ROUND(B141,0)</f>
        <v>130055828</v>
      </c>
      <c r="AA725" s="282">
        <f>ROUND(B142,0)</f>
        <v>176639029</v>
      </c>
      <c r="AB725" s="282">
        <f>ROUND(B143,0)</f>
        <v>0</v>
      </c>
      <c r="AC725" s="282">
        <f>ROUND(C139,0)</f>
        <v>3203</v>
      </c>
      <c r="AD725" s="282">
        <f>ROUND(C140,0)</f>
        <v>31310</v>
      </c>
      <c r="AE725" s="282">
        <f>ROUND(C141,0)</f>
        <v>34962447</v>
      </c>
      <c r="AF725" s="282">
        <f>ROUND(C142,0)</f>
        <v>59390246</v>
      </c>
      <c r="AG725" s="282">
        <f>ROUND(C143,0)</f>
        <v>0</v>
      </c>
      <c r="AH725" s="282">
        <f>ROUND(D139,0)</f>
        <v>4523</v>
      </c>
      <c r="AI725" s="282">
        <f>ROUND(D140,0)</f>
        <v>73204</v>
      </c>
      <c r="AJ725" s="282">
        <f>ROUND(D141,0)</f>
        <v>52538997</v>
      </c>
      <c r="AK725" s="282">
        <f>ROUND(D142,0)</f>
        <v>138857648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TER*050*A</v>
      </c>
      <c r="B729" s="282">
        <f>ROUND(C249,0)</f>
        <v>0</v>
      </c>
      <c r="C729" s="282">
        <f>ROUND(C250,0)</f>
        <v>3475</v>
      </c>
      <c r="D729" s="282">
        <f>ROUND(C251,0)</f>
        <v>0</v>
      </c>
      <c r="E729" s="282">
        <f>ROUND(C252,0)</f>
        <v>69689180</v>
      </c>
      <c r="F729" s="282">
        <f>ROUND(C253,0)</f>
        <v>48563368</v>
      </c>
      <c r="G729" s="282">
        <f>ROUND(C254,0)</f>
        <v>0</v>
      </c>
      <c r="H729" s="282">
        <f>ROUND(C255,0)</f>
        <v>930427</v>
      </c>
      <c r="I729" s="282">
        <f>ROUND(C256,0)</f>
        <v>0</v>
      </c>
      <c r="J729" s="282">
        <f>ROUND(C257,0)</f>
        <v>3765648</v>
      </c>
      <c r="K729" s="282">
        <f>ROUND(C258,0)</f>
        <v>110826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2525564</v>
      </c>
      <c r="Q729" s="282">
        <f>ROUND(C268,0)</f>
        <v>1872825</v>
      </c>
      <c r="R729" s="282">
        <f>ROUND(C269,0)</f>
        <v>79161354</v>
      </c>
      <c r="S729" s="282">
        <f>ROUND(C270,0)</f>
        <v>0</v>
      </c>
      <c r="T729" s="282">
        <f>ROUND(C271,0)</f>
        <v>5313782</v>
      </c>
      <c r="U729" s="282">
        <f>ROUND(C272,0)</f>
        <v>62796224</v>
      </c>
      <c r="V729" s="282">
        <f>ROUND(C273,0)</f>
        <v>33270</v>
      </c>
      <c r="W729" s="282">
        <f>ROUND(C274,0)</f>
        <v>6700548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5002481</v>
      </c>
      <c r="AJ729" s="282">
        <f>ROUND(C306,0)</f>
        <v>7295545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11796578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-23359</v>
      </c>
      <c r="AZ729" s="282">
        <f>ROUND(C326,0)</f>
        <v>18776468</v>
      </c>
      <c r="BA729" s="282">
        <f>ROUND(C327,0)</f>
        <v>17873292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709.71</v>
      </c>
      <c r="BJ729" s="282">
        <f>ROUND(C358,0)</f>
        <v>0</v>
      </c>
      <c r="BK729" s="282">
        <f>ROUND(C359,0)</f>
        <v>217557272</v>
      </c>
      <c r="BL729" s="282">
        <f>ROUND(C362,0)</f>
        <v>0</v>
      </c>
      <c r="BM729" s="282">
        <f>ROUND(C363,0)</f>
        <v>4917580</v>
      </c>
      <c r="BN729" s="282">
        <f>ROUND(C364,0)</f>
        <v>395225914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64454833</v>
      </c>
      <c r="BT729" s="282">
        <f>ROUND(C379,0)</f>
        <v>5678031</v>
      </c>
      <c r="BU729" s="282">
        <f>ROUND(C380,0)</f>
        <v>3125937</v>
      </c>
      <c r="BV729" s="282">
        <f>ROUND(C381,0)</f>
        <v>36084430</v>
      </c>
      <c r="BW729" s="282">
        <f>ROUND(C382,0)</f>
        <v>1333814</v>
      </c>
      <c r="BX729" s="282">
        <f>ROUND(C383,0)</f>
        <v>13601295</v>
      </c>
      <c r="BY729" s="282">
        <f>ROUND(C384,0)</f>
        <v>5404050</v>
      </c>
      <c r="BZ729" s="282">
        <f>ROUND(C385,0)</f>
        <v>1988568</v>
      </c>
      <c r="CA729" s="282">
        <f>ROUND(C386,0)</f>
        <v>-7505</v>
      </c>
      <c r="CB729" s="282">
        <f>ROUND(C387,0)</f>
        <v>4796229</v>
      </c>
      <c r="CC729" s="282">
        <f>ROUND(C388,0)</f>
        <v>787623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TER*050*6010*A</v>
      </c>
      <c r="B733" s="282">
        <f>ROUND(C59,0)</f>
        <v>5070</v>
      </c>
      <c r="C733" s="285">
        <f>ROUND(C60,2)</f>
        <v>44.58</v>
      </c>
      <c r="D733" s="282">
        <f>ROUND(C61,0)</f>
        <v>3689409</v>
      </c>
      <c r="E733" s="282">
        <f>ROUND(C62,0)</f>
        <v>325012</v>
      </c>
      <c r="F733" s="282">
        <f>ROUND(C63,0)</f>
        <v>0</v>
      </c>
      <c r="G733" s="282">
        <f>ROUND(C64,0)</f>
        <v>476926</v>
      </c>
      <c r="H733" s="282">
        <f>ROUND(C65,0)</f>
        <v>0</v>
      </c>
      <c r="I733" s="282">
        <f>ROUND(C66,0)</f>
        <v>3770</v>
      </c>
      <c r="J733" s="282">
        <f>ROUND(C67,0)</f>
        <v>245952</v>
      </c>
      <c r="K733" s="282">
        <f>ROUND(C68,0)</f>
        <v>0</v>
      </c>
      <c r="L733" s="282">
        <f>ROUND(C70,0)</f>
        <v>0</v>
      </c>
      <c r="M733" s="282">
        <f>ROUND(C71,0)</f>
        <v>4745755</v>
      </c>
      <c r="N733" s="282">
        <f>ROUND(C76,0)</f>
        <v>7902</v>
      </c>
      <c r="O733" s="282">
        <f>ROUND(C74,0)</f>
        <v>129991</v>
      </c>
      <c r="P733" s="282">
        <f>IF(C77&gt;0,ROUND(C77,0),0)</f>
        <v>0</v>
      </c>
      <c r="Q733" s="282">
        <f>IF(C78&gt;0,ROUND(C78,0),0)</f>
        <v>4052</v>
      </c>
      <c r="R733" s="282">
        <f>IF(C79&gt;0,ROUND(C79,0),0)</f>
        <v>0</v>
      </c>
      <c r="S733" s="282">
        <f>IF(C80&gt;0,ROUND(C80,0),0)</f>
        <v>21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TER*050*6030*A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TER*050*6070*A</v>
      </c>
      <c r="B735" s="282">
        <f>ROUND(E59,0)</f>
        <v>15148</v>
      </c>
      <c r="C735" s="285">
        <f>ROUND(E60,2)</f>
        <v>133.69</v>
      </c>
      <c r="D735" s="282">
        <f>ROUND(E61,0)</f>
        <v>10552945</v>
      </c>
      <c r="E735" s="282">
        <f>ROUND(E62,0)</f>
        <v>929642</v>
      </c>
      <c r="F735" s="282">
        <f>ROUND(E63,0)</f>
        <v>113871</v>
      </c>
      <c r="G735" s="282">
        <f>ROUND(E64,0)</f>
        <v>1092497</v>
      </c>
      <c r="H735" s="282">
        <f>ROUND(E65,0)</f>
        <v>540</v>
      </c>
      <c r="I735" s="282">
        <f>ROUND(E66,0)</f>
        <v>100034</v>
      </c>
      <c r="J735" s="282">
        <f>ROUND(E67,0)</f>
        <v>728482</v>
      </c>
      <c r="K735" s="282">
        <f>ROUND(E68,0)</f>
        <v>0</v>
      </c>
      <c r="L735" s="282">
        <f>ROUND(E70,0)</f>
        <v>6802</v>
      </c>
      <c r="M735" s="282">
        <f>ROUND(E71,0)</f>
        <v>13549393</v>
      </c>
      <c r="N735" s="282">
        <f>ROUND(E76,0)</f>
        <v>23404</v>
      </c>
      <c r="O735" s="282">
        <f>ROUND(E74,0)</f>
        <v>3672398</v>
      </c>
      <c r="P735" s="282">
        <f>IF(E77&gt;0,ROUND(E77,0),0)</f>
        <v>0</v>
      </c>
      <c r="Q735" s="282">
        <f>IF(E78&gt;0,ROUND(E78,0),0)</f>
        <v>12001</v>
      </c>
      <c r="R735" s="282">
        <f>IF(E79&gt;0,ROUND(E79,0),0)</f>
        <v>0</v>
      </c>
      <c r="S735" s="282">
        <f>IF(E80&gt;0,ROUND(E80,0),0)</f>
        <v>59</v>
      </c>
      <c r="T735" s="285">
        <f>IF(E81&gt;0,ROUND(E81,2),0)</f>
        <v>0</v>
      </c>
      <c r="U735" s="282"/>
      <c r="X735" s="282"/>
      <c r="Y735" s="282"/>
      <c r="Z735" s="282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TER*050*6100*A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TER*050*6120*A</v>
      </c>
      <c r="B737" s="282">
        <f>ROUND(G59,0)</f>
        <v>918</v>
      </c>
      <c r="C737" s="285">
        <f>ROUND(G60,2)</f>
        <v>2.77</v>
      </c>
      <c r="D737" s="282">
        <f>ROUND(G61,0)</f>
        <v>298145</v>
      </c>
      <c r="E737" s="282">
        <f>ROUND(G62,0)</f>
        <v>26265</v>
      </c>
      <c r="F737" s="282">
        <f>ROUND(G63,0)</f>
        <v>0</v>
      </c>
      <c r="G737" s="282">
        <f>ROUND(G64,0)</f>
        <v>12328</v>
      </c>
      <c r="H737" s="282">
        <f>ROUND(G65,0)</f>
        <v>0</v>
      </c>
      <c r="I737" s="282">
        <f>ROUND(G66,0)</f>
        <v>347</v>
      </c>
      <c r="J737" s="282">
        <f>ROUND(G67,0)</f>
        <v>179857</v>
      </c>
      <c r="K737" s="282">
        <f>ROUND(G68,0)</f>
        <v>0</v>
      </c>
      <c r="L737" s="282">
        <f>ROUND(G70,0)</f>
        <v>12816</v>
      </c>
      <c r="M737" s="282">
        <f>ROUND(G71,0)</f>
        <v>512611</v>
      </c>
      <c r="N737" s="282">
        <f>ROUND(G76,0)</f>
        <v>5778</v>
      </c>
      <c r="O737" s="282">
        <f>ROUND(G74,0)</f>
        <v>0</v>
      </c>
      <c r="P737" s="282">
        <f>IF(G77&gt;0,ROUND(G77,0),0)</f>
        <v>0</v>
      </c>
      <c r="Q737" s="282">
        <f>IF(G78&gt;0,ROUND(G78,0),0)</f>
        <v>2963</v>
      </c>
      <c r="R737" s="282">
        <f>IF(G79&gt;0,ROUND(G79,0),0)</f>
        <v>0</v>
      </c>
      <c r="S737" s="282">
        <f>IF(G80&gt;0,ROUND(G80,0),0)</f>
        <v>1</v>
      </c>
      <c r="T737" s="285">
        <f>IF(G81&gt;0,ROUND(G81,2),0)</f>
        <v>0</v>
      </c>
      <c r="U737" s="282"/>
      <c r="X737" s="282"/>
      <c r="Y737" s="282"/>
      <c r="Z737" s="282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TER*050*6140*A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TER*050*6150*A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TER*050*6170*A</v>
      </c>
      <c r="B740" s="282">
        <f>ROUND(J59,0)</f>
        <v>1422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12381</v>
      </c>
      <c r="K740" s="282">
        <f>ROUND(J68,0)</f>
        <v>0</v>
      </c>
      <c r="L740" s="282">
        <f>ROUND(J70,0)</f>
        <v>0</v>
      </c>
      <c r="M740" s="282">
        <f>ROUND(J71,0)</f>
        <v>12381</v>
      </c>
      <c r="N740" s="282">
        <f>ROUND(J76,0)</f>
        <v>398</v>
      </c>
      <c r="O740" s="282">
        <f>ROUND(J74,0)</f>
        <v>0</v>
      </c>
      <c r="P740" s="282">
        <f>IF(J77&gt;0,ROUND(J77,0),0)</f>
        <v>0</v>
      </c>
      <c r="Q740" s="282">
        <f>IF(J78&gt;0,ROUND(J78,0),0)</f>
        <v>204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TER*050*6200*A</v>
      </c>
      <c r="B741" s="282">
        <f>ROUND(K59,0)</f>
        <v>-3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TER*050*6210*A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TER*050*6330*A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TER*050*6400*A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TER*050*7010*A</v>
      </c>
      <c r="B745" s="282">
        <f>ROUND(O59,0)</f>
        <v>619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TER*050*7020*A</v>
      </c>
      <c r="B746" s="282">
        <f>ROUND(P59,0)</f>
        <v>0</v>
      </c>
      <c r="C746" s="285">
        <f>ROUND(P60,2)</f>
        <v>37.43</v>
      </c>
      <c r="D746" s="282">
        <f>ROUND(P61,0)</f>
        <v>3154697</v>
      </c>
      <c r="E746" s="282">
        <f>ROUND(P62,0)</f>
        <v>277907</v>
      </c>
      <c r="F746" s="282">
        <f>ROUND(P63,0)</f>
        <v>0</v>
      </c>
      <c r="G746" s="282">
        <f>ROUND(P64,0)</f>
        <v>6202428</v>
      </c>
      <c r="H746" s="282">
        <f>ROUND(P65,0)</f>
        <v>0</v>
      </c>
      <c r="I746" s="282">
        <f>ROUND(P66,0)</f>
        <v>170916</v>
      </c>
      <c r="J746" s="282">
        <f>ROUND(P67,0)</f>
        <v>355193</v>
      </c>
      <c r="K746" s="282">
        <f>ROUND(P68,0)</f>
        <v>136930</v>
      </c>
      <c r="L746" s="282">
        <f>ROUND(P70,0)</f>
        <v>0</v>
      </c>
      <c r="M746" s="282">
        <f>ROUND(P71,0)</f>
        <v>10310944</v>
      </c>
      <c r="N746" s="282">
        <f>ROUND(P76,0)</f>
        <v>11411</v>
      </c>
      <c r="O746" s="282">
        <f>ROUND(P74,0)</f>
        <v>78020856</v>
      </c>
      <c r="P746" s="282">
        <f>IF(P77&gt;0,ROUND(P77,0),0)</f>
        <v>0</v>
      </c>
      <c r="Q746" s="282">
        <f>IF(P78&gt;0,ROUND(P78,0),0)</f>
        <v>5851</v>
      </c>
      <c r="R746" s="282">
        <f>IF(P79&gt;0,ROUND(P79,0),0)</f>
        <v>0</v>
      </c>
      <c r="S746" s="282">
        <f>IF(P80&gt;0,ROUND(P80,0),0)</f>
        <v>13</v>
      </c>
      <c r="T746" s="285">
        <f>IF(P81&gt;0,ROUND(P81,2),0)</f>
        <v>0</v>
      </c>
      <c r="U746" s="282"/>
      <c r="X746" s="282"/>
      <c r="Y746" s="282"/>
      <c r="Z746" s="282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TER*050*7030*A</v>
      </c>
      <c r="B747" s="282">
        <f>ROUND(Q59,0)</f>
        <v>0</v>
      </c>
      <c r="C747" s="285">
        <f>ROUND(Q60,2)</f>
        <v>25.88</v>
      </c>
      <c r="D747" s="282">
        <f>ROUND(Q61,0)</f>
        <v>2718971</v>
      </c>
      <c r="E747" s="282">
        <f>ROUND(Q62,0)</f>
        <v>239523</v>
      </c>
      <c r="F747" s="282">
        <f>ROUND(Q63,0)</f>
        <v>0</v>
      </c>
      <c r="G747" s="282">
        <f>ROUND(Q64,0)</f>
        <v>35539</v>
      </c>
      <c r="H747" s="282">
        <f>ROUND(Q65,0)</f>
        <v>1209</v>
      </c>
      <c r="I747" s="282">
        <f>ROUND(Q66,0)</f>
        <v>4950</v>
      </c>
      <c r="J747" s="282">
        <f>ROUND(Q67,0)</f>
        <v>40323</v>
      </c>
      <c r="K747" s="282">
        <f>ROUND(Q68,0)</f>
        <v>0</v>
      </c>
      <c r="L747" s="282">
        <f>ROUND(Q70,0)</f>
        <v>0</v>
      </c>
      <c r="M747" s="282">
        <f>ROUND(Q71,0)</f>
        <v>3051532</v>
      </c>
      <c r="N747" s="282">
        <f>ROUND(Q76,0)</f>
        <v>1295</v>
      </c>
      <c r="O747" s="282">
        <f>ROUND(Q74,0)</f>
        <v>2412565</v>
      </c>
      <c r="P747" s="282">
        <f>IF(Q77&gt;0,ROUND(Q77,0),0)</f>
        <v>0</v>
      </c>
      <c r="Q747" s="282">
        <f>IF(Q78&gt;0,ROUND(Q78,0),0)</f>
        <v>664</v>
      </c>
      <c r="R747" s="282">
        <f>IF(Q79&gt;0,ROUND(Q79,0),0)</f>
        <v>0</v>
      </c>
      <c r="S747" s="282">
        <f>IF(Q80&gt;0,ROUND(Q80,0),0)</f>
        <v>17</v>
      </c>
      <c r="T747" s="285">
        <f>IF(Q81&gt;0,ROUND(Q81,2),0)</f>
        <v>0</v>
      </c>
      <c r="U747" s="282"/>
      <c r="X747" s="282"/>
      <c r="Y747" s="282"/>
      <c r="Z747" s="282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TER*050*7040*A</v>
      </c>
      <c r="B748" s="282">
        <f>ROUND(R59,0)</f>
        <v>0</v>
      </c>
      <c r="C748" s="285">
        <f>ROUND(R60,2)</f>
        <v>11.04</v>
      </c>
      <c r="D748" s="282">
        <f>ROUND(R61,0)</f>
        <v>4945987</v>
      </c>
      <c r="E748" s="282">
        <f>ROUND(R62,0)</f>
        <v>435708</v>
      </c>
      <c r="F748" s="282">
        <f>ROUND(R63,0)</f>
        <v>0</v>
      </c>
      <c r="G748" s="282">
        <f>ROUND(R64,0)</f>
        <v>164101</v>
      </c>
      <c r="H748" s="282">
        <f>ROUND(R65,0)</f>
        <v>0</v>
      </c>
      <c r="I748" s="282">
        <f>ROUND(R66,0)</f>
        <v>120425</v>
      </c>
      <c r="J748" s="282">
        <f>ROUND(R67,0)</f>
        <v>0</v>
      </c>
      <c r="K748" s="282">
        <f>ROUND(R68,0)</f>
        <v>0</v>
      </c>
      <c r="L748" s="282">
        <f>ROUND(R70,0)</f>
        <v>9</v>
      </c>
      <c r="M748" s="282">
        <f>ROUND(R71,0)</f>
        <v>5724625</v>
      </c>
      <c r="N748" s="282">
        <f>ROUND(R76,0)</f>
        <v>0</v>
      </c>
      <c r="O748" s="282">
        <f>ROUND(R74,0)</f>
        <v>15964676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TER*050*7050*A</v>
      </c>
      <c r="B749" s="282"/>
      <c r="C749" s="285">
        <f>ROUND(S60,2)</f>
        <v>11.24</v>
      </c>
      <c r="D749" s="282">
        <f>ROUND(S61,0)</f>
        <v>587111</v>
      </c>
      <c r="E749" s="282">
        <f>ROUND(S62,0)</f>
        <v>51720</v>
      </c>
      <c r="F749" s="282">
        <f>ROUND(S63,0)</f>
        <v>0</v>
      </c>
      <c r="G749" s="282">
        <f>ROUND(S64,0)</f>
        <v>1768384</v>
      </c>
      <c r="H749" s="282">
        <f>ROUND(S65,0)</f>
        <v>0</v>
      </c>
      <c r="I749" s="282">
        <f>ROUND(S66,0)</f>
        <v>307186</v>
      </c>
      <c r="J749" s="282">
        <f>ROUND(S67,0)</f>
        <v>170451</v>
      </c>
      <c r="K749" s="282">
        <f>ROUND(S68,0)</f>
        <v>0</v>
      </c>
      <c r="L749" s="282">
        <f>ROUND(S70,0)</f>
        <v>0</v>
      </c>
      <c r="M749" s="282">
        <f>ROUND(S71,0)</f>
        <v>2893279</v>
      </c>
      <c r="N749" s="282">
        <f>ROUND(S76,0)</f>
        <v>5476</v>
      </c>
      <c r="O749" s="282">
        <f>ROUND(S74,0)</f>
        <v>0</v>
      </c>
      <c r="P749" s="282">
        <f>IF(S77&gt;0,ROUND(S77,0),0)</f>
        <v>0</v>
      </c>
      <c r="Q749" s="282">
        <f>IF(S78&gt;0,ROUND(S78,0),0)</f>
        <v>2808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TER*050*7060*A</v>
      </c>
      <c r="B750" s="282"/>
      <c r="C750" s="285">
        <f>ROUND(T60,2)</f>
        <v>3.79</v>
      </c>
      <c r="D750" s="282">
        <f>ROUND(T61,0)</f>
        <v>360898</v>
      </c>
      <c r="E750" s="282">
        <f>ROUND(T62,0)</f>
        <v>31793</v>
      </c>
      <c r="F750" s="282">
        <f>ROUND(T63,0)</f>
        <v>0</v>
      </c>
      <c r="G750" s="282">
        <f>ROUND(T64,0)</f>
        <v>164166</v>
      </c>
      <c r="H750" s="282">
        <f>ROUND(T65,0)</f>
        <v>0</v>
      </c>
      <c r="I750" s="282">
        <f>ROUND(T66,0)</f>
        <v>0</v>
      </c>
      <c r="J750" s="282">
        <f>ROUND(T67,0)</f>
        <v>16572</v>
      </c>
      <c r="K750" s="282">
        <f>ROUND(T68,0)</f>
        <v>0</v>
      </c>
      <c r="L750" s="282">
        <f>ROUND(T70,0)</f>
        <v>0</v>
      </c>
      <c r="M750" s="282">
        <f>ROUND(T71,0)</f>
        <v>573431</v>
      </c>
      <c r="N750" s="282">
        <f>ROUND(T76,0)</f>
        <v>532</v>
      </c>
      <c r="O750" s="282">
        <f>ROUND(T74,0)</f>
        <v>1887725</v>
      </c>
      <c r="P750" s="282">
        <f>IF(T77&gt;0,ROUND(T77,0),0)</f>
        <v>0</v>
      </c>
      <c r="Q750" s="282">
        <f>IF(T78&gt;0,ROUND(T78,0),0)</f>
        <v>273</v>
      </c>
      <c r="R750" s="282">
        <f>IF(T79&gt;0,ROUND(T79,0),0)</f>
        <v>0</v>
      </c>
      <c r="S750" s="282">
        <f>IF(T80&gt;0,ROUND(T80,0),0)</f>
        <v>3</v>
      </c>
      <c r="T750" s="285">
        <f>IF(T81&gt;0,ROUND(T81,2),0)</f>
        <v>0</v>
      </c>
      <c r="U750" s="282"/>
      <c r="X750" s="282"/>
      <c r="Y750" s="282"/>
      <c r="Z750" s="282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TER*050*7070*A</v>
      </c>
      <c r="B751" s="282">
        <f>ROUND(U59,0)</f>
        <v>0</v>
      </c>
      <c r="C751" s="285">
        <f>ROUND(U60,2)</f>
        <v>30.18</v>
      </c>
      <c r="D751" s="282">
        <f>ROUND(U61,0)</f>
        <v>2273661</v>
      </c>
      <c r="E751" s="282">
        <f>ROUND(U62,0)</f>
        <v>200294</v>
      </c>
      <c r="F751" s="282">
        <f>ROUND(U63,0)</f>
        <v>119212</v>
      </c>
      <c r="G751" s="282">
        <f>ROUND(U64,0)</f>
        <v>2411138</v>
      </c>
      <c r="H751" s="282">
        <f>ROUND(U65,0)</f>
        <v>350</v>
      </c>
      <c r="I751" s="282">
        <f>ROUND(U66,0)</f>
        <v>1903144</v>
      </c>
      <c r="J751" s="282">
        <f>ROUND(U67,0)</f>
        <v>121897</v>
      </c>
      <c r="K751" s="282">
        <f>ROUND(U68,0)</f>
        <v>118186</v>
      </c>
      <c r="L751" s="282">
        <f>ROUND(U70,0)</f>
        <v>14958</v>
      </c>
      <c r="M751" s="282">
        <f>ROUND(U71,0)</f>
        <v>7187280</v>
      </c>
      <c r="N751" s="282">
        <f>ROUND(U76,0)</f>
        <v>3916</v>
      </c>
      <c r="O751" s="282">
        <f>ROUND(U74,0)</f>
        <v>29788124</v>
      </c>
      <c r="P751" s="282">
        <f>IF(U77&gt;0,ROUND(U77,0),0)</f>
        <v>0</v>
      </c>
      <c r="Q751" s="282">
        <f>IF(U78&gt;0,ROUND(U78,0),0)</f>
        <v>2008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TER*050*7110*A</v>
      </c>
      <c r="B752" s="282">
        <f>ROUND(V59,0)</f>
        <v>0</v>
      </c>
      <c r="C752" s="285">
        <f>ROUND(V60,2)</f>
        <v>9.9499999999999993</v>
      </c>
      <c r="D752" s="282">
        <f>ROUND(V61,0)</f>
        <v>1119133</v>
      </c>
      <c r="E752" s="282">
        <f>ROUND(V62,0)</f>
        <v>98588</v>
      </c>
      <c r="F752" s="282">
        <f>ROUND(V63,0)</f>
        <v>10000</v>
      </c>
      <c r="G752" s="282">
        <f>ROUND(V64,0)</f>
        <v>1327157</v>
      </c>
      <c r="H752" s="282">
        <f>ROUND(V65,0)</f>
        <v>2058</v>
      </c>
      <c r="I752" s="282">
        <f>ROUND(V66,0)</f>
        <v>157025</v>
      </c>
      <c r="J752" s="282">
        <f>ROUND(V67,0)</f>
        <v>14767</v>
      </c>
      <c r="K752" s="282">
        <f>ROUND(V68,0)</f>
        <v>0</v>
      </c>
      <c r="L752" s="282">
        <f>ROUND(V70,0)</f>
        <v>0</v>
      </c>
      <c r="M752" s="282">
        <f>ROUND(V71,0)</f>
        <v>2756904</v>
      </c>
      <c r="N752" s="282">
        <f>ROUND(V76,0)</f>
        <v>474</v>
      </c>
      <c r="O752" s="282">
        <f>ROUND(V74,0)</f>
        <v>14415792</v>
      </c>
      <c r="P752" s="282">
        <f>IF(V77&gt;0,ROUND(V77,0),0)</f>
        <v>0</v>
      </c>
      <c r="Q752" s="282">
        <f>IF(V78&gt;0,ROUND(V78,0),0)</f>
        <v>243</v>
      </c>
      <c r="R752" s="282">
        <f>IF(V79&gt;0,ROUND(V79,0),0)</f>
        <v>0</v>
      </c>
      <c r="S752" s="282">
        <f>IF(V80&gt;0,ROUND(V80,0),0)</f>
        <v>3</v>
      </c>
      <c r="T752" s="285">
        <f>IF(V81&gt;0,ROUND(V81,2),0)</f>
        <v>0</v>
      </c>
      <c r="U752" s="282"/>
      <c r="X752" s="282"/>
      <c r="Y752" s="282"/>
      <c r="Z752" s="282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TER*050*7120*A</v>
      </c>
      <c r="B753" s="282">
        <f>ROUND(W59,0)</f>
        <v>0</v>
      </c>
      <c r="C753" s="285">
        <f>ROUND(W60,2)</f>
        <v>2.54</v>
      </c>
      <c r="D753" s="282">
        <f>ROUND(W61,0)</f>
        <v>262535</v>
      </c>
      <c r="E753" s="282">
        <f>ROUND(W62,0)</f>
        <v>23128</v>
      </c>
      <c r="F753" s="282">
        <f>ROUND(W63,0)</f>
        <v>0</v>
      </c>
      <c r="G753" s="282">
        <f>ROUND(W64,0)</f>
        <v>20854</v>
      </c>
      <c r="H753" s="282">
        <f>ROUND(W65,0)</f>
        <v>0</v>
      </c>
      <c r="I753" s="282">
        <f>ROUND(W66,0)</f>
        <v>261075</v>
      </c>
      <c r="J753" s="282">
        <f>ROUND(W67,0)</f>
        <v>52499</v>
      </c>
      <c r="K753" s="282">
        <f>ROUND(W68,0)</f>
        <v>0</v>
      </c>
      <c r="L753" s="282">
        <f>ROUND(W70,0)</f>
        <v>0</v>
      </c>
      <c r="M753" s="282">
        <f>ROUND(W71,0)</f>
        <v>635247</v>
      </c>
      <c r="N753" s="282">
        <f>ROUND(W76,0)</f>
        <v>1687</v>
      </c>
      <c r="O753" s="282">
        <f>ROUND(W74,0)</f>
        <v>12852575</v>
      </c>
      <c r="P753" s="282">
        <f>IF(W77&gt;0,ROUND(W77,0),0)</f>
        <v>0</v>
      </c>
      <c r="Q753" s="282">
        <f>IF(W78&gt;0,ROUND(W78,0),0)</f>
        <v>865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TER*050*7130*A</v>
      </c>
      <c r="B754" s="282">
        <f>ROUND(X59,0)</f>
        <v>0</v>
      </c>
      <c r="C754" s="285">
        <f>ROUND(X60,2)</f>
        <v>8</v>
      </c>
      <c r="D754" s="282">
        <f>ROUND(X61,0)</f>
        <v>730796</v>
      </c>
      <c r="E754" s="282">
        <f>ROUND(X62,0)</f>
        <v>64378</v>
      </c>
      <c r="F754" s="282">
        <f>ROUND(X63,0)</f>
        <v>0</v>
      </c>
      <c r="G754" s="282">
        <f>ROUND(X64,0)</f>
        <v>216539</v>
      </c>
      <c r="H754" s="282">
        <f>ROUND(X65,0)</f>
        <v>0</v>
      </c>
      <c r="I754" s="282">
        <f>ROUND(X66,0)</f>
        <v>768307</v>
      </c>
      <c r="J754" s="282">
        <f>ROUND(X67,0)</f>
        <v>42610</v>
      </c>
      <c r="K754" s="282">
        <f>ROUND(X68,0)</f>
        <v>129938</v>
      </c>
      <c r="L754" s="282">
        <f>ROUND(X70,0)</f>
        <v>0</v>
      </c>
      <c r="M754" s="282">
        <f>ROUND(X71,0)</f>
        <v>1957977</v>
      </c>
      <c r="N754" s="282">
        <f>ROUND(X76,0)</f>
        <v>1369</v>
      </c>
      <c r="O754" s="282">
        <f>ROUND(X74,0)</f>
        <v>33882629</v>
      </c>
      <c r="P754" s="282">
        <f>IF(X77&gt;0,ROUND(X77,0),0)</f>
        <v>0</v>
      </c>
      <c r="Q754" s="282">
        <f>IF(X78&gt;0,ROUND(X78,0),0)</f>
        <v>702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TER*050*7140*A</v>
      </c>
      <c r="B755" s="282">
        <f>ROUND(Y59,0)</f>
        <v>0</v>
      </c>
      <c r="C755" s="285">
        <f>ROUND(Y60,2)</f>
        <v>37.85</v>
      </c>
      <c r="D755" s="282">
        <f>ROUND(Y61,0)</f>
        <v>3092623</v>
      </c>
      <c r="E755" s="282">
        <f>ROUND(Y62,0)</f>
        <v>272439</v>
      </c>
      <c r="F755" s="282">
        <f>ROUND(Y63,0)</f>
        <v>0</v>
      </c>
      <c r="G755" s="282">
        <f>ROUND(Y64,0)</f>
        <v>403780</v>
      </c>
      <c r="H755" s="282">
        <f>ROUND(Y65,0)</f>
        <v>651</v>
      </c>
      <c r="I755" s="282">
        <f>ROUND(Y66,0)</f>
        <v>612282</v>
      </c>
      <c r="J755" s="282">
        <f>ROUND(Y67,0)</f>
        <v>200522</v>
      </c>
      <c r="K755" s="282">
        <f>ROUND(Y68,0)</f>
        <v>8434</v>
      </c>
      <c r="L755" s="282">
        <f>ROUND(Y70,0)</f>
        <v>13308</v>
      </c>
      <c r="M755" s="282">
        <f>ROUND(Y71,0)</f>
        <v>4620783</v>
      </c>
      <c r="N755" s="282">
        <f>ROUND(Y76,0)</f>
        <v>6442</v>
      </c>
      <c r="O755" s="282">
        <f>ROUND(Y74,0)</f>
        <v>21665042</v>
      </c>
      <c r="P755" s="282">
        <f>IF(Y77&gt;0,ROUND(Y77,0),0)</f>
        <v>0</v>
      </c>
      <c r="Q755" s="282">
        <f>IF(Y78&gt;0,ROUND(Y78,0),0)</f>
        <v>3303</v>
      </c>
      <c r="R755" s="282">
        <f>IF(Y79&gt;0,ROUND(Y79,0),0)</f>
        <v>0</v>
      </c>
      <c r="S755" s="282">
        <f>IF(Y80&gt;0,ROUND(Y80,0),0)</f>
        <v>2</v>
      </c>
      <c r="T755" s="285">
        <f>IF(Y81&gt;0,ROUND(Y81,2),0)</f>
        <v>0</v>
      </c>
      <c r="U755" s="282"/>
      <c r="X755" s="282"/>
      <c r="Y755" s="282"/>
      <c r="Z755" s="282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TER*050*7150*A</v>
      </c>
      <c r="B756" s="282">
        <f>ROUND(Z59,0)</f>
        <v>0</v>
      </c>
      <c r="C756" s="285">
        <f>ROUND(Z60,2)</f>
        <v>19.73</v>
      </c>
      <c r="D756" s="282">
        <f>ROUND(Z61,0)</f>
        <v>1986827</v>
      </c>
      <c r="E756" s="282">
        <f>ROUND(Z62,0)</f>
        <v>175026</v>
      </c>
      <c r="F756" s="282">
        <f>ROUND(Z63,0)</f>
        <v>0</v>
      </c>
      <c r="G756" s="282">
        <f>ROUND(Z64,0)</f>
        <v>113310</v>
      </c>
      <c r="H756" s="282">
        <f>ROUND(Z65,0)</f>
        <v>1366</v>
      </c>
      <c r="I756" s="282">
        <f>ROUND(Z66,0)</f>
        <v>1099472</v>
      </c>
      <c r="J756" s="282">
        <f>ROUND(Z67,0)</f>
        <v>265943</v>
      </c>
      <c r="K756" s="282">
        <f>ROUND(Z68,0)</f>
        <v>0</v>
      </c>
      <c r="L756" s="282">
        <f>ROUND(Z70,0)</f>
        <v>3672</v>
      </c>
      <c r="M756" s="282">
        <f>ROUND(Z71,0)</f>
        <v>3648977</v>
      </c>
      <c r="N756" s="282">
        <f>ROUND(Z76,0)</f>
        <v>8544</v>
      </c>
      <c r="O756" s="282">
        <f>ROUND(Z74,0)</f>
        <v>17920020</v>
      </c>
      <c r="P756" s="282">
        <f>IF(Z77&gt;0,ROUND(Z77,0),0)</f>
        <v>0</v>
      </c>
      <c r="Q756" s="282">
        <f>IF(Z78&gt;0,ROUND(Z78,0),0)</f>
        <v>4381</v>
      </c>
      <c r="R756" s="282">
        <f>IF(Z79&gt;0,ROUND(Z79,0),0)</f>
        <v>0</v>
      </c>
      <c r="S756" s="282">
        <f>IF(Z80&gt;0,ROUND(Z80,0),0)</f>
        <v>7</v>
      </c>
      <c r="T756" s="285">
        <f>IF(Z81&gt;0,ROUND(Z81,2),0)</f>
        <v>0</v>
      </c>
      <c r="U756" s="282"/>
      <c r="X756" s="282"/>
      <c r="Y756" s="282"/>
      <c r="Z756" s="282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TER*050*7160*A</v>
      </c>
      <c r="B757" s="282">
        <f>ROUND(AA59,0)</f>
        <v>0</v>
      </c>
      <c r="C757" s="285">
        <f>ROUND(AA60,2)</f>
        <v>2.16</v>
      </c>
      <c r="D757" s="282">
        <f>ROUND(AA61,0)</f>
        <v>222262</v>
      </c>
      <c r="E757" s="282">
        <f>ROUND(AA62,0)</f>
        <v>19580</v>
      </c>
      <c r="F757" s="282">
        <f>ROUND(AA63,0)</f>
        <v>0</v>
      </c>
      <c r="G757" s="282">
        <f>ROUND(AA64,0)</f>
        <v>256087</v>
      </c>
      <c r="H757" s="282">
        <f>ROUND(AA65,0)</f>
        <v>0</v>
      </c>
      <c r="I757" s="282">
        <f>ROUND(AA66,0)</f>
        <v>55701</v>
      </c>
      <c r="J757" s="282">
        <f>ROUND(AA67,0)</f>
        <v>32316</v>
      </c>
      <c r="K757" s="282">
        <f>ROUND(AA68,0)</f>
        <v>331705</v>
      </c>
      <c r="L757" s="282">
        <f>ROUND(AA70,0)</f>
        <v>0</v>
      </c>
      <c r="M757" s="282">
        <f>ROUND(AA71,0)</f>
        <v>926943</v>
      </c>
      <c r="N757" s="282">
        <f>ROUND(AA76,0)</f>
        <v>1038</v>
      </c>
      <c r="O757" s="282">
        <f>ROUND(AA74,0)</f>
        <v>4294231</v>
      </c>
      <c r="P757" s="282">
        <f>IF(AA77&gt;0,ROUND(AA77,0),0)</f>
        <v>0</v>
      </c>
      <c r="Q757" s="282">
        <f>IF(AA78&gt;0,ROUND(AA78,0),0)</f>
        <v>532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TER*050*7170*A</v>
      </c>
      <c r="B758" s="282"/>
      <c r="C758" s="285">
        <f>ROUND(AB60,2)</f>
        <v>29.49</v>
      </c>
      <c r="D758" s="282">
        <f>ROUND(AB61,0)</f>
        <v>2810856</v>
      </c>
      <c r="E758" s="282">
        <f>ROUND(AB62,0)</f>
        <v>247617</v>
      </c>
      <c r="F758" s="282">
        <f>ROUND(AB63,0)</f>
        <v>0</v>
      </c>
      <c r="G758" s="282">
        <f>ROUND(AB64,0)</f>
        <v>18080557</v>
      </c>
      <c r="H758" s="282">
        <f>ROUND(AB65,0)</f>
        <v>583</v>
      </c>
      <c r="I758" s="282">
        <f>ROUND(AB66,0)</f>
        <v>36152</v>
      </c>
      <c r="J758" s="282">
        <f>ROUND(AB67,0)</f>
        <v>64785</v>
      </c>
      <c r="K758" s="282">
        <f>ROUND(AB68,0)</f>
        <v>265384</v>
      </c>
      <c r="L758" s="282">
        <f>ROUND(AB70,0)</f>
        <v>3348941</v>
      </c>
      <c r="M758" s="282">
        <f>ROUND(AB71,0)</f>
        <v>18214682</v>
      </c>
      <c r="N758" s="282">
        <f>ROUND(AB76,0)</f>
        <v>2081</v>
      </c>
      <c r="O758" s="282">
        <f>ROUND(AB74,0)</f>
        <v>88391851</v>
      </c>
      <c r="P758" s="282">
        <f>IF(AB77&gt;0,ROUND(AB77,0),0)</f>
        <v>0</v>
      </c>
      <c r="Q758" s="282">
        <f>IF(AB78&gt;0,ROUND(AB78,0),0)</f>
        <v>1067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TER*050*7180*A</v>
      </c>
      <c r="B759" s="282">
        <f>ROUND(AC59,0)</f>
        <v>0</v>
      </c>
      <c r="C759" s="285">
        <f>ROUND(AC60,2)</f>
        <v>31.91</v>
      </c>
      <c r="D759" s="282">
        <f>ROUND(AC61,0)</f>
        <v>2623184</v>
      </c>
      <c r="E759" s="282">
        <f>ROUND(AC62,0)</f>
        <v>231085</v>
      </c>
      <c r="F759" s="282">
        <f>ROUND(AC63,0)</f>
        <v>17800</v>
      </c>
      <c r="G759" s="282">
        <f>ROUND(AC64,0)</f>
        <v>744368</v>
      </c>
      <c r="H759" s="282">
        <f>ROUND(AC65,0)</f>
        <v>0</v>
      </c>
      <c r="I759" s="282">
        <f>ROUND(AC66,0)</f>
        <v>51200</v>
      </c>
      <c r="J759" s="282">
        <f>ROUND(AC67,0)</f>
        <v>107647</v>
      </c>
      <c r="K759" s="282">
        <f>ROUND(AC68,0)</f>
        <v>247</v>
      </c>
      <c r="L759" s="282">
        <f>ROUND(AC70,0)</f>
        <v>0</v>
      </c>
      <c r="M759" s="282">
        <f>ROUND(AC71,0)</f>
        <v>3800571</v>
      </c>
      <c r="N759" s="282">
        <f>ROUND(AC76,0)</f>
        <v>3458</v>
      </c>
      <c r="O759" s="282">
        <f>ROUND(AC74,0)</f>
        <v>8805867</v>
      </c>
      <c r="P759" s="282">
        <f>IF(AC77&gt;0,ROUND(AC77,0),0)</f>
        <v>0</v>
      </c>
      <c r="Q759" s="282">
        <f>IF(AC78&gt;0,ROUND(AC78,0),0)</f>
        <v>1773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TER*050*7190*A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TER*050*7200*A</v>
      </c>
      <c r="B761" s="282">
        <f>ROUND(AE59,0)</f>
        <v>0</v>
      </c>
      <c r="C761" s="285">
        <f>ROUND(AE60,2)</f>
        <v>11.5</v>
      </c>
      <c r="D761" s="282">
        <f>ROUND(AE61,0)</f>
        <v>955063</v>
      </c>
      <c r="E761" s="282">
        <f>ROUND(AE62,0)</f>
        <v>84135</v>
      </c>
      <c r="F761" s="282">
        <f>ROUND(AE63,0)</f>
        <v>0</v>
      </c>
      <c r="G761" s="282">
        <f>ROUND(AE64,0)</f>
        <v>17615</v>
      </c>
      <c r="H761" s="282">
        <f>ROUND(AE65,0)</f>
        <v>0</v>
      </c>
      <c r="I761" s="282">
        <f>ROUND(AE66,0)</f>
        <v>244</v>
      </c>
      <c r="J761" s="282">
        <f>ROUND(AE67,0)</f>
        <v>88238</v>
      </c>
      <c r="K761" s="282">
        <f>ROUND(AE68,0)</f>
        <v>36293</v>
      </c>
      <c r="L761" s="282">
        <f>ROUND(AE70,0)</f>
        <v>0</v>
      </c>
      <c r="M761" s="282">
        <f>ROUND(AE71,0)</f>
        <v>1184198</v>
      </c>
      <c r="N761" s="282">
        <f>ROUND(AE76,0)</f>
        <v>2835</v>
      </c>
      <c r="O761" s="282">
        <f>ROUND(AE74,0)</f>
        <v>327122</v>
      </c>
      <c r="P761" s="282">
        <f>IF(AE77&gt;0,ROUND(AE77,0),0)</f>
        <v>0</v>
      </c>
      <c r="Q761" s="282">
        <f>IF(AE78&gt;0,ROUND(AE78,0),0)</f>
        <v>1454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TER*050*7220*A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TER*050*7230*A</v>
      </c>
      <c r="B763" s="282">
        <f>ROUND(AG59,0)</f>
        <v>0</v>
      </c>
      <c r="C763" s="285">
        <f>ROUND(AG60,2)</f>
        <v>44.43</v>
      </c>
      <c r="D763" s="282">
        <f>ROUND(AG61,0)</f>
        <v>7118174</v>
      </c>
      <c r="E763" s="282">
        <f>ROUND(AG62,0)</f>
        <v>627063</v>
      </c>
      <c r="F763" s="282">
        <f>ROUND(AG63,0)</f>
        <v>905701</v>
      </c>
      <c r="G763" s="282">
        <f>ROUND(AG64,0)</f>
        <v>825189</v>
      </c>
      <c r="H763" s="282">
        <f>ROUND(AG65,0)</f>
        <v>0</v>
      </c>
      <c r="I763" s="282">
        <f>ROUND(AG66,0)</f>
        <v>130115</v>
      </c>
      <c r="J763" s="282">
        <f>ROUND(AG67,0)</f>
        <v>222603</v>
      </c>
      <c r="K763" s="282">
        <f>ROUND(AG68,0)</f>
        <v>0</v>
      </c>
      <c r="L763" s="282">
        <f>ROUND(AG70,0)</f>
        <v>26697</v>
      </c>
      <c r="M763" s="282">
        <f>ROUND(AG71,0)</f>
        <v>9861947</v>
      </c>
      <c r="N763" s="282">
        <f>ROUND(AG76,0)</f>
        <v>7152</v>
      </c>
      <c r="O763" s="282">
        <f>ROUND(AG74,0)</f>
        <v>40030560</v>
      </c>
      <c r="P763" s="282">
        <f>IF(AG77&gt;0,ROUND(AG77,0),0)</f>
        <v>0</v>
      </c>
      <c r="Q763" s="282">
        <f>IF(AG78&gt;0,ROUND(AG78,0),0)</f>
        <v>3667</v>
      </c>
      <c r="R763" s="282">
        <f>IF(AG79&gt;0,ROUND(AG79,0),0)</f>
        <v>0</v>
      </c>
      <c r="S763" s="282">
        <f>IF(AG80&gt;0,ROUND(AG80,0),0)</f>
        <v>16</v>
      </c>
      <c r="T763" s="285">
        <f>IF(AG81&gt;0,ROUND(AG81,2),0)</f>
        <v>0</v>
      </c>
      <c r="U763" s="282"/>
      <c r="X763" s="282"/>
      <c r="Y763" s="282"/>
      <c r="Z763" s="282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TER*050*7240*A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TER*050*7250*A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TER*050*7260*A</v>
      </c>
      <c r="B766" s="282">
        <f>ROUND(AJ59,0)</f>
        <v>0</v>
      </c>
      <c r="C766" s="285">
        <f>ROUND(AJ60,2)</f>
        <v>3.71</v>
      </c>
      <c r="D766" s="282">
        <f>ROUND(AJ61,0)</f>
        <v>359552</v>
      </c>
      <c r="E766" s="282">
        <f>ROUND(AJ62,0)</f>
        <v>31674</v>
      </c>
      <c r="F766" s="282">
        <f>ROUND(AJ63,0)</f>
        <v>0</v>
      </c>
      <c r="G766" s="282">
        <f>ROUND(AJ64,0)</f>
        <v>1</v>
      </c>
      <c r="H766" s="282">
        <f>ROUND(AJ65,0)</f>
        <v>0</v>
      </c>
      <c r="I766" s="282">
        <f>ROUND(AJ66,0)</f>
        <v>0</v>
      </c>
      <c r="J766" s="282">
        <f>ROUND(AJ67,0)</f>
        <v>0</v>
      </c>
      <c r="K766" s="282">
        <f>ROUND(AJ68,0)</f>
        <v>0</v>
      </c>
      <c r="L766" s="282">
        <f>ROUND(AJ70,0)</f>
        <v>0</v>
      </c>
      <c r="M766" s="282">
        <f>ROUND(AJ71,0)</f>
        <v>392847</v>
      </c>
      <c r="N766" s="282">
        <f>ROUND(AJ76,0)</f>
        <v>0</v>
      </c>
      <c r="O766" s="282">
        <f>ROUND(AJ74,0)</f>
        <v>165572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1</v>
      </c>
      <c r="T766" s="285">
        <f>IF(AJ81&gt;0,ROUND(AJ81,2),0)</f>
        <v>0</v>
      </c>
      <c r="U766" s="282"/>
      <c r="X766" s="282"/>
      <c r="Y766" s="282"/>
      <c r="Z766" s="282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TER*050*7310*A</v>
      </c>
      <c r="B767" s="282">
        <f>ROUND(AK59,0)</f>
        <v>0</v>
      </c>
      <c r="C767" s="285">
        <f>ROUND(AK60,2)</f>
        <v>9.7200000000000006</v>
      </c>
      <c r="D767" s="282">
        <f>ROUND(AK61,0)</f>
        <v>778733</v>
      </c>
      <c r="E767" s="282">
        <f>ROUND(AK62,0)</f>
        <v>68601</v>
      </c>
      <c r="F767" s="282">
        <f>ROUND(AK63,0)</f>
        <v>0</v>
      </c>
      <c r="G767" s="282">
        <f>ROUND(AK64,0)</f>
        <v>3523</v>
      </c>
      <c r="H767" s="282">
        <f>ROUND(AK65,0)</f>
        <v>0</v>
      </c>
      <c r="I767" s="282">
        <f>ROUND(AK66,0)</f>
        <v>38</v>
      </c>
      <c r="J767" s="282">
        <f>ROUND(AK67,0)</f>
        <v>48354</v>
      </c>
      <c r="K767" s="282">
        <f>ROUND(AK68,0)</f>
        <v>0</v>
      </c>
      <c r="L767" s="282">
        <f>ROUND(AK70,0)</f>
        <v>0</v>
      </c>
      <c r="M767" s="282">
        <f>ROUND(AK71,0)</f>
        <v>900521</v>
      </c>
      <c r="N767" s="282">
        <f>ROUND(AK76,0)</f>
        <v>1553</v>
      </c>
      <c r="O767" s="282">
        <f>ROUND(AK74,0)</f>
        <v>196225</v>
      </c>
      <c r="P767" s="282">
        <f>IF(AK77&gt;0,ROUND(AK77,0),0)</f>
        <v>0</v>
      </c>
      <c r="Q767" s="282">
        <f>IF(AK78&gt;0,ROUND(AK78,0),0)</f>
        <v>797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TER*050*7320*A</v>
      </c>
      <c r="B768" s="282">
        <f>ROUND(AL59,0)</f>
        <v>0</v>
      </c>
      <c r="C768" s="285">
        <f>ROUND(AL60,2)</f>
        <v>2.4300000000000002</v>
      </c>
      <c r="D768" s="282">
        <f>ROUND(AL61,0)</f>
        <v>207258</v>
      </c>
      <c r="E768" s="282">
        <f>ROUND(AL62,0)</f>
        <v>18258</v>
      </c>
      <c r="F768" s="282">
        <f>ROUND(AL63,0)</f>
        <v>0</v>
      </c>
      <c r="G768" s="282">
        <f>ROUND(AL64,0)</f>
        <v>1349</v>
      </c>
      <c r="H768" s="282">
        <f>ROUND(AL65,0)</f>
        <v>0</v>
      </c>
      <c r="I768" s="282">
        <f>ROUND(AL66,0)</f>
        <v>297</v>
      </c>
      <c r="J768" s="282">
        <f>ROUND(AL67,0)</f>
        <v>10517</v>
      </c>
      <c r="K768" s="282">
        <f>ROUND(AL68,0)</f>
        <v>0</v>
      </c>
      <c r="L768" s="282">
        <f>ROUND(AL70,0)</f>
        <v>0</v>
      </c>
      <c r="M768" s="282">
        <f>ROUND(AL71,0)</f>
        <v>238543</v>
      </c>
      <c r="N768" s="282">
        <f>ROUND(AL76,0)</f>
        <v>338</v>
      </c>
      <c r="O768" s="282">
        <f>ROUND(AL74,0)</f>
        <v>63102</v>
      </c>
      <c r="P768" s="282">
        <f>IF(AL77&gt;0,ROUND(AL77,0),0)</f>
        <v>0</v>
      </c>
      <c r="Q768" s="282">
        <f>IF(AL78&gt;0,ROUND(AL78,0),0)</f>
        <v>173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TER*050*7330*A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TER*050*7340*A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TER*050*7350*A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TER*050*7380*A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TER*050*7390*A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TER*050*7400*A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TER*050*7410*A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TER*050*7420*A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TER*050*7430*A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TER*050*7490*A</v>
      </c>
      <c r="B778" s="282"/>
      <c r="C778" s="285">
        <f>ROUND(AV60,2)</f>
        <v>0.01</v>
      </c>
      <c r="D778" s="282">
        <f>ROUND(AV61,0)</f>
        <v>715</v>
      </c>
      <c r="E778" s="282">
        <f>ROUND(AV62,0)</f>
        <v>63</v>
      </c>
      <c r="F778" s="282">
        <f>ROUND(AV63,0)</f>
        <v>0</v>
      </c>
      <c r="G778" s="282">
        <f>ROUND(AV64,0)</f>
        <v>4192</v>
      </c>
      <c r="H778" s="282">
        <f>ROUND(AV65,0)</f>
        <v>0</v>
      </c>
      <c r="I778" s="282">
        <f>ROUND(AV66,0)</f>
        <v>380</v>
      </c>
      <c r="J778" s="282">
        <f>ROUND(AV67,0)</f>
        <v>6259</v>
      </c>
      <c r="K778" s="282">
        <f>ROUND(AV68,0)</f>
        <v>0</v>
      </c>
      <c r="L778" s="282">
        <f>ROUND(AV70,0)</f>
        <v>0</v>
      </c>
      <c r="M778" s="282">
        <f>ROUND(AV71,0)</f>
        <v>12120</v>
      </c>
      <c r="N778" s="282">
        <f>ROUND(AV76,0)</f>
        <v>201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103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TER*050*8200*A</v>
      </c>
      <c r="B779" s="282"/>
      <c r="C779" s="285">
        <f>ROUND(AW60,2)</f>
        <v>1.82</v>
      </c>
      <c r="D779" s="282">
        <f>ROUND(AW61,0)</f>
        <v>99251</v>
      </c>
      <c r="E779" s="282">
        <f>ROUND(AW62,0)</f>
        <v>8743</v>
      </c>
      <c r="F779" s="282">
        <f>ROUND(AW63,0)</f>
        <v>0</v>
      </c>
      <c r="G779" s="282">
        <f>ROUND(AW64,0)</f>
        <v>1410</v>
      </c>
      <c r="H779" s="282">
        <f>ROUND(AW65,0)</f>
        <v>0</v>
      </c>
      <c r="I779" s="282">
        <f>ROUND(AW66,0)</f>
        <v>1029</v>
      </c>
      <c r="J779" s="282">
        <f>ROUND(AW67,0)</f>
        <v>5537</v>
      </c>
      <c r="K779" s="282">
        <f>ROUND(AW68,0)</f>
        <v>0</v>
      </c>
      <c r="L779" s="282">
        <f>ROUND(AW70,0)</f>
        <v>21310</v>
      </c>
      <c r="M779" s="282">
        <f>ROUND(AW71,0)</f>
        <v>94738</v>
      </c>
      <c r="N779" s="282"/>
      <c r="O779" s="282"/>
      <c r="P779" s="282">
        <f>IF(AW77&gt;0,ROUND(AW77,0),0)</f>
        <v>0</v>
      </c>
      <c r="Q779" s="282">
        <f>IF(AW78&gt;0,ROUND(AW78,0),0)</f>
        <v>91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TER*050*8310*A</v>
      </c>
      <c r="B780" s="282"/>
      <c r="C780" s="285">
        <f>ROUND(AX60,2)</f>
        <v>0</v>
      </c>
      <c r="D780" s="282">
        <f>ROUND(AX61,0)</f>
        <v>-5</v>
      </c>
      <c r="E780" s="282">
        <f>ROUND(AX62,0)</f>
        <v>0</v>
      </c>
      <c r="F780" s="282">
        <f>ROUND(AX63,0)</f>
        <v>0</v>
      </c>
      <c r="G780" s="282">
        <f>ROUND(AX64,0)</f>
        <v>6538</v>
      </c>
      <c r="H780" s="282">
        <f>ROUND(AX65,0)</f>
        <v>0</v>
      </c>
      <c r="I780" s="282">
        <f>ROUND(AX66,0)</f>
        <v>10910</v>
      </c>
      <c r="J780" s="282">
        <f>ROUND(AX67,0)</f>
        <v>0</v>
      </c>
      <c r="K780" s="282">
        <f>ROUND(AX68,0)</f>
        <v>387504</v>
      </c>
      <c r="L780" s="282">
        <f>ROUND(AX70,0)</f>
        <v>0</v>
      </c>
      <c r="M780" s="282">
        <f>ROUND(AX71,0)</f>
        <v>404946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TER*050*8320*A</v>
      </c>
      <c r="B781" s="282">
        <f>ROUND(AY59,0)</f>
        <v>0</v>
      </c>
      <c r="C781" s="285">
        <f>ROUND(AY60,2)</f>
        <v>32.340000000000003</v>
      </c>
      <c r="D781" s="282">
        <f>ROUND(AY61,0)</f>
        <v>1286677</v>
      </c>
      <c r="E781" s="282">
        <f>ROUND(AY62,0)</f>
        <v>113348</v>
      </c>
      <c r="F781" s="282">
        <f>ROUND(AY63,0)</f>
        <v>0</v>
      </c>
      <c r="G781" s="282">
        <f>ROUND(AY64,0)</f>
        <v>-214056</v>
      </c>
      <c r="H781" s="282">
        <f>ROUND(AY65,0)</f>
        <v>300</v>
      </c>
      <c r="I781" s="282">
        <f>ROUND(AY66,0)</f>
        <v>1353859</v>
      </c>
      <c r="J781" s="282">
        <f>ROUND(AY67,0)</f>
        <v>220712</v>
      </c>
      <c r="K781" s="282">
        <f>ROUND(AY68,0)</f>
        <v>0</v>
      </c>
      <c r="L781" s="282">
        <f>ROUND(AY70,0)</f>
        <v>592045</v>
      </c>
      <c r="M781" s="282">
        <f>ROUND(AY71,0)</f>
        <v>2172061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TER*050*8330*A</v>
      </c>
      <c r="B782" s="282">
        <f>ROUND(AZ59,0)</f>
        <v>0</v>
      </c>
      <c r="C782" s="285">
        <f>ROUND(AZ60,2)</f>
        <v>0.03</v>
      </c>
      <c r="D782" s="282">
        <f>ROUND(AZ61,0)</f>
        <v>917</v>
      </c>
      <c r="E782" s="282">
        <f>ROUND(AZ62,0)</f>
        <v>81</v>
      </c>
      <c r="F782" s="282">
        <f>ROUND(AZ63,0)</f>
        <v>0</v>
      </c>
      <c r="G782" s="282">
        <f>ROUND(AZ64,0)</f>
        <v>23720</v>
      </c>
      <c r="H782" s="282">
        <f>ROUND(AZ65,0)</f>
        <v>0</v>
      </c>
      <c r="I782" s="282">
        <f>ROUND(AZ66,0)</f>
        <v>111991</v>
      </c>
      <c r="J782" s="282">
        <f>ROUND(AZ67,0)</f>
        <v>5955</v>
      </c>
      <c r="K782" s="282">
        <f>ROUND(AZ68,0)</f>
        <v>0</v>
      </c>
      <c r="L782" s="282">
        <f>ROUND(AZ70,0)</f>
        <v>123512</v>
      </c>
      <c r="M782" s="282">
        <f>ROUND(AZ71,0)</f>
        <v>19152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TER*050*8350*A</v>
      </c>
      <c r="B783" s="282">
        <f>ROUND(BA59,0)</f>
        <v>0</v>
      </c>
      <c r="C783" s="285">
        <f>ROUND(BA60,2)</f>
        <v>3.12</v>
      </c>
      <c r="D783" s="282">
        <f>ROUND(BA61,0)</f>
        <v>106397</v>
      </c>
      <c r="E783" s="282">
        <f>ROUND(BA62,0)</f>
        <v>9373</v>
      </c>
      <c r="F783" s="282">
        <f>ROUND(BA63,0)</f>
        <v>0</v>
      </c>
      <c r="G783" s="282">
        <f>ROUND(BA64,0)</f>
        <v>79240</v>
      </c>
      <c r="H783" s="282">
        <f>ROUND(BA65,0)</f>
        <v>0</v>
      </c>
      <c r="I783" s="282">
        <f>ROUND(BA66,0)</f>
        <v>353924</v>
      </c>
      <c r="J783" s="282">
        <f>ROUND(BA67,0)</f>
        <v>17515</v>
      </c>
      <c r="K783" s="282">
        <f>ROUND(BA68,0)</f>
        <v>0</v>
      </c>
      <c r="L783" s="282">
        <f>ROUND(BA70,0)</f>
        <v>0</v>
      </c>
      <c r="M783" s="282">
        <f>ROUND(BA71,0)</f>
        <v>566449</v>
      </c>
      <c r="N783" s="282"/>
      <c r="O783" s="282"/>
      <c r="P783" s="282">
        <f>IF(BA77&gt;0,ROUND(BA77,0),0)</f>
        <v>0</v>
      </c>
      <c r="Q783" s="282">
        <f>IF(BA78&gt;0,ROUND(BA78,0),0)</f>
        <v>289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TER*050*8360*A</v>
      </c>
      <c r="B784" s="282"/>
      <c r="C784" s="285">
        <f>ROUND(BB60,2)</f>
        <v>17.010000000000002</v>
      </c>
      <c r="D784" s="282">
        <f>ROUND(BB61,0)</f>
        <v>1553501</v>
      </c>
      <c r="E784" s="282">
        <f>ROUND(BB62,0)</f>
        <v>136853</v>
      </c>
      <c r="F784" s="282">
        <f>ROUND(BB63,0)</f>
        <v>0</v>
      </c>
      <c r="G784" s="282">
        <f>ROUND(BB64,0)</f>
        <v>2776</v>
      </c>
      <c r="H784" s="282">
        <f>ROUND(BB65,0)</f>
        <v>525</v>
      </c>
      <c r="I784" s="282">
        <f>ROUND(BB66,0)</f>
        <v>17316</v>
      </c>
      <c r="J784" s="282">
        <f>ROUND(BB67,0)</f>
        <v>12557</v>
      </c>
      <c r="K784" s="282">
        <f>ROUND(BB68,0)</f>
        <v>0</v>
      </c>
      <c r="L784" s="282">
        <f>ROUND(BB70,0)</f>
        <v>15304</v>
      </c>
      <c r="M784" s="282">
        <f>ROUND(BB71,0)</f>
        <v>1733006</v>
      </c>
      <c r="N784" s="282"/>
      <c r="O784" s="282"/>
      <c r="P784" s="282">
        <f>IF(BB77&gt;0,ROUND(BB77,0),0)</f>
        <v>0</v>
      </c>
      <c r="Q784" s="282">
        <f>IF(BB78&gt;0,ROUND(BB78,0),0)</f>
        <v>207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TER*050*8370*A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TER*050*8420*A</v>
      </c>
      <c r="B786" s="282"/>
      <c r="C786" s="285">
        <f>ROUND(BD60,2)</f>
        <v>0.37</v>
      </c>
      <c r="D786" s="282">
        <f>ROUND(BD61,0)</f>
        <v>2572</v>
      </c>
      <c r="E786" s="282">
        <f>ROUND(BD62,0)</f>
        <v>227</v>
      </c>
      <c r="F786" s="282">
        <f>ROUND(BD63,0)</f>
        <v>0</v>
      </c>
      <c r="G786" s="282">
        <f>ROUND(BD64,0)</f>
        <v>8097</v>
      </c>
      <c r="H786" s="282">
        <f>ROUND(BD65,0)</f>
        <v>0</v>
      </c>
      <c r="I786" s="282">
        <f>ROUND(BD66,0)</f>
        <v>63704</v>
      </c>
      <c r="J786" s="282">
        <f>ROUND(BD67,0)</f>
        <v>112189</v>
      </c>
      <c r="K786" s="282">
        <f>ROUND(BD68,0)</f>
        <v>0</v>
      </c>
      <c r="L786" s="282">
        <f>ROUND(BD70,0)</f>
        <v>0</v>
      </c>
      <c r="M786" s="282">
        <f>ROUND(BD71,0)</f>
        <v>287834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TER*050*8430*A</v>
      </c>
      <c r="B787" s="282">
        <f>ROUND(BE59,0)</f>
        <v>173615</v>
      </c>
      <c r="C787" s="285">
        <f>ROUND(BE60,2)</f>
        <v>28.6</v>
      </c>
      <c r="D787" s="282">
        <f>ROUND(BE61,0)</f>
        <v>1854209</v>
      </c>
      <c r="E787" s="282">
        <f>ROUND(BE62,0)</f>
        <v>163343</v>
      </c>
      <c r="F787" s="282">
        <f>ROUND(BE63,0)</f>
        <v>1673</v>
      </c>
      <c r="G787" s="282">
        <f>ROUND(BE64,0)</f>
        <v>570288</v>
      </c>
      <c r="H787" s="282">
        <f>ROUND(BE65,0)</f>
        <v>1229520</v>
      </c>
      <c r="I787" s="282">
        <f>ROUND(BE66,0)</f>
        <v>2115824</v>
      </c>
      <c r="J787" s="282">
        <f>ROUND(BE67,0)</f>
        <v>1022691</v>
      </c>
      <c r="K787" s="282">
        <f>ROUND(BE68,0)</f>
        <v>0</v>
      </c>
      <c r="L787" s="282">
        <f>ROUND(BE70,0)</f>
        <v>546801</v>
      </c>
      <c r="M787" s="282">
        <f>ROUND(BE71,0)</f>
        <v>6470650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TER*050*8460*A</v>
      </c>
      <c r="B788" s="282"/>
      <c r="C788" s="285">
        <f>ROUND(BF60,2)</f>
        <v>42.8</v>
      </c>
      <c r="D788" s="282">
        <f>ROUND(BF61,0)</f>
        <v>1567133</v>
      </c>
      <c r="E788" s="282">
        <f>ROUND(BF62,0)</f>
        <v>138054</v>
      </c>
      <c r="F788" s="282">
        <f>ROUND(BF63,0)</f>
        <v>0</v>
      </c>
      <c r="G788" s="282">
        <f>ROUND(BF64,0)</f>
        <v>290668</v>
      </c>
      <c r="H788" s="282">
        <f>ROUND(BF65,0)</f>
        <v>4354</v>
      </c>
      <c r="I788" s="282">
        <f>ROUND(BF66,0)</f>
        <v>105341</v>
      </c>
      <c r="J788" s="282">
        <f>ROUND(BF67,0)</f>
        <v>95727</v>
      </c>
      <c r="K788" s="282">
        <f>ROUND(BF68,0)</f>
        <v>0</v>
      </c>
      <c r="L788" s="282">
        <f>ROUND(BF70,0)</f>
        <v>301554</v>
      </c>
      <c r="M788" s="282">
        <f>ROUND(BF71,0)</f>
        <v>1905583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TER*050*8470*A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12833</v>
      </c>
      <c r="K789" s="282">
        <f>ROUND(BG68,0)</f>
        <v>0</v>
      </c>
      <c r="L789" s="282">
        <f>ROUND(BG70,0)</f>
        <v>0</v>
      </c>
      <c r="M789" s="282">
        <f>ROUND(BG71,0)</f>
        <v>12833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TER*050*8480*A</v>
      </c>
      <c r="B790" s="282"/>
      <c r="C790" s="285">
        <f>ROUND(BH60,2)</f>
        <v>0.01</v>
      </c>
      <c r="D790" s="282">
        <f>ROUND(BH61,0)</f>
        <v>484</v>
      </c>
      <c r="E790" s="282">
        <f>ROUND(BH62,0)</f>
        <v>43</v>
      </c>
      <c r="F790" s="282">
        <f>ROUND(BH63,0)</f>
        <v>0</v>
      </c>
      <c r="G790" s="282">
        <f>ROUND(BH64,0)</f>
        <v>616</v>
      </c>
      <c r="H790" s="282">
        <f>ROUND(BH65,0)</f>
        <v>0</v>
      </c>
      <c r="I790" s="282">
        <f>ROUND(BH66,0)</f>
        <v>0</v>
      </c>
      <c r="J790" s="282">
        <f>ROUND(BH67,0)</f>
        <v>77297</v>
      </c>
      <c r="K790" s="282">
        <f>ROUND(BH68,0)</f>
        <v>0</v>
      </c>
      <c r="L790" s="282">
        <f>ROUND(BH70,0)</f>
        <v>0</v>
      </c>
      <c r="M790" s="282">
        <f>ROUND(BH71,0)</f>
        <v>78440</v>
      </c>
      <c r="N790" s="282"/>
      <c r="O790" s="282"/>
      <c r="P790" s="282">
        <f>IF(BH77&gt;0,ROUND(BH77,0),0)</f>
        <v>0</v>
      </c>
      <c r="Q790" s="282">
        <f>IF(BH78&gt;0,ROUND(BH78,0),0)</f>
        <v>1273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TER*050*8490*A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TER*050*8510*A</v>
      </c>
      <c r="B792" s="282"/>
      <c r="C792" s="285">
        <f>ROUND(BJ60,2)</f>
        <v>1.01</v>
      </c>
      <c r="D792" s="282">
        <f>ROUND(BJ61,0)</f>
        <v>58927</v>
      </c>
      <c r="E792" s="282">
        <f>ROUND(BJ62,0)</f>
        <v>5191</v>
      </c>
      <c r="F792" s="282">
        <f>ROUND(BJ63,0)</f>
        <v>0</v>
      </c>
      <c r="G792" s="282">
        <f>ROUND(BJ64,0)</f>
        <v>10</v>
      </c>
      <c r="H792" s="282">
        <f>ROUND(BJ65,0)</f>
        <v>0</v>
      </c>
      <c r="I792" s="282">
        <f>ROUND(BJ66,0)</f>
        <v>43</v>
      </c>
      <c r="J792" s="282">
        <f>ROUND(BJ67,0)</f>
        <v>13055</v>
      </c>
      <c r="K792" s="282">
        <f>ROUND(BJ68,0)</f>
        <v>0</v>
      </c>
      <c r="L792" s="282">
        <f>ROUND(BJ70,0)</f>
        <v>0</v>
      </c>
      <c r="M792" s="282">
        <f>ROUND(BJ71,0)</f>
        <v>77225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TER*050*8530*A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57605</v>
      </c>
      <c r="K793" s="282">
        <f>ROUND(BK68,0)</f>
        <v>0</v>
      </c>
      <c r="L793" s="282">
        <f>ROUND(BK70,0)</f>
        <v>0</v>
      </c>
      <c r="M793" s="282">
        <f>ROUND(BK71,0)</f>
        <v>57605</v>
      </c>
      <c r="N793" s="282"/>
      <c r="O793" s="282"/>
      <c r="P793" s="282">
        <f>IF(BK77&gt;0,ROUND(BK77,0),0)</f>
        <v>0</v>
      </c>
      <c r="Q793" s="282">
        <f>IF(BK78&gt;0,ROUND(BK78,0),0)</f>
        <v>949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TER*050*8560*A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0</v>
      </c>
      <c r="K794" s="282">
        <f>ROUND(BL68,0)</f>
        <v>0</v>
      </c>
      <c r="L794" s="282">
        <f>ROUND(BL70,0)</f>
        <v>0</v>
      </c>
      <c r="M794" s="282">
        <f>ROUND(BL71,0)</f>
        <v>0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TER*050*8590*A</v>
      </c>
      <c r="B795" s="282"/>
      <c r="C795" s="285">
        <f>ROUND(BM60,2)</f>
        <v>3.31</v>
      </c>
      <c r="D795" s="282">
        <f>ROUND(BM61,0)</f>
        <v>159069</v>
      </c>
      <c r="E795" s="282">
        <f>ROUND(BM62,0)</f>
        <v>14013</v>
      </c>
      <c r="F795" s="282">
        <f>ROUND(BM63,0)</f>
        <v>0</v>
      </c>
      <c r="G795" s="282">
        <f>ROUND(BM64,0)</f>
        <v>41</v>
      </c>
      <c r="H795" s="282">
        <f>ROUND(BM65,0)</f>
        <v>350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174103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TER*050*8610*A</v>
      </c>
      <c r="B796" s="282"/>
      <c r="C796" s="285">
        <f>ROUND(BN60,2)</f>
        <v>20.149999999999999</v>
      </c>
      <c r="D796" s="282">
        <f>ROUND(BN61,0)</f>
        <v>2785474</v>
      </c>
      <c r="E796" s="282">
        <f>ROUND(BN62,0)</f>
        <v>245381</v>
      </c>
      <c r="F796" s="282">
        <f>ROUND(BN63,0)</f>
        <v>1944678</v>
      </c>
      <c r="G796" s="282">
        <f>ROUND(BN64,0)</f>
        <v>734012</v>
      </c>
      <c r="H796" s="282">
        <f>ROUND(BN65,0)</f>
        <v>84336</v>
      </c>
      <c r="I796" s="282">
        <f>ROUND(BN66,0)</f>
        <v>3375171</v>
      </c>
      <c r="J796" s="282">
        <f>ROUND(BN67,0)</f>
        <v>229197</v>
      </c>
      <c r="K796" s="282">
        <f>ROUND(BN68,0)</f>
        <v>530105</v>
      </c>
      <c r="L796" s="282">
        <f>ROUND(BN70,0)</f>
        <v>345721</v>
      </c>
      <c r="M796" s="282">
        <f>ROUND(BN71,0)</f>
        <v>9870137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TER*050*8620*A</v>
      </c>
      <c r="B797" s="282"/>
      <c r="C797" s="285">
        <f>ROUND(BO60,2)</f>
        <v>0.57999999999999996</v>
      </c>
      <c r="D797" s="282">
        <f>ROUND(BO61,0)</f>
        <v>32349</v>
      </c>
      <c r="E797" s="282">
        <f>ROUND(BO62,0)</f>
        <v>2850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35202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TER*050*8630*A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110</v>
      </c>
      <c r="J798" s="282">
        <f>ROUND(BP67,0)</f>
        <v>8322</v>
      </c>
      <c r="K798" s="282">
        <f>ROUND(BP68,0)</f>
        <v>0</v>
      </c>
      <c r="L798" s="282">
        <f>ROUND(BP70,0)</f>
        <v>0</v>
      </c>
      <c r="M798" s="282">
        <f>ROUND(BP71,0)</f>
        <v>15316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TER*050*8640*A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TER*050*8650*A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TER*050*8660*A</v>
      </c>
      <c r="B801" s="282"/>
      <c r="C801" s="285">
        <f>ROUND(BS60,2)</f>
        <v>3.53</v>
      </c>
      <c r="D801" s="282">
        <f>ROUND(BS61,0)</f>
        <v>289112</v>
      </c>
      <c r="E801" s="282">
        <f>ROUND(BS62,0)</f>
        <v>25469</v>
      </c>
      <c r="F801" s="282">
        <f>ROUND(BS63,0)</f>
        <v>0</v>
      </c>
      <c r="G801" s="282">
        <f>ROUND(BS64,0)</f>
        <v>40960</v>
      </c>
      <c r="H801" s="282">
        <f>ROUND(BS65,0)</f>
        <v>175</v>
      </c>
      <c r="I801" s="282">
        <f>ROUND(BS66,0)</f>
        <v>19970</v>
      </c>
      <c r="J801" s="282">
        <f>ROUND(BS67,0)</f>
        <v>8323</v>
      </c>
      <c r="K801" s="282">
        <f>ROUND(BS68,0)</f>
        <v>11401</v>
      </c>
      <c r="L801" s="282">
        <f>ROUND(BS70,0)</f>
        <v>39131</v>
      </c>
      <c r="M801" s="282">
        <f>ROUND(BS71,0)</f>
        <v>391606</v>
      </c>
      <c r="N801" s="282"/>
      <c r="O801" s="282"/>
      <c r="P801" s="282">
        <f>IF(BS77&gt;0,ROUND(BS77,0),0)</f>
        <v>0</v>
      </c>
      <c r="Q801" s="282">
        <f>IF(BS78&gt;0,ROUND(BS78,0),0)</f>
        <v>137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TER*050*8670*A</v>
      </c>
      <c r="B802" s="282"/>
      <c r="C802" s="285">
        <f>ROUND(BT60,2)</f>
        <v>4.49</v>
      </c>
      <c r="D802" s="282">
        <f>ROUND(BT61,0)</f>
        <v>349610</v>
      </c>
      <c r="E802" s="282">
        <f>ROUND(BT62,0)</f>
        <v>30798</v>
      </c>
      <c r="F802" s="282">
        <f>ROUND(BT63,0)</f>
        <v>0</v>
      </c>
      <c r="G802" s="282">
        <f>ROUND(BT64,0)</f>
        <v>1747</v>
      </c>
      <c r="H802" s="282">
        <f>ROUND(BT65,0)</f>
        <v>535</v>
      </c>
      <c r="I802" s="282">
        <f>ROUND(BT66,0)</f>
        <v>58</v>
      </c>
      <c r="J802" s="282">
        <f>ROUND(BT67,0)</f>
        <v>18945</v>
      </c>
      <c r="K802" s="282">
        <f>ROUND(BT68,0)</f>
        <v>0</v>
      </c>
      <c r="L802" s="282">
        <f>ROUND(BT70,0)</f>
        <v>0</v>
      </c>
      <c r="M802" s="282">
        <f>ROUND(BT71,0)</f>
        <v>415242</v>
      </c>
      <c r="N802" s="282"/>
      <c r="O802" s="282"/>
      <c r="P802" s="282">
        <f>IF(BT77&gt;0,ROUND(BT77,0),0)</f>
        <v>0</v>
      </c>
      <c r="Q802" s="282">
        <f>IF(BT78&gt;0,ROUND(BT78,0),0)</f>
        <v>312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TER*050*8680*A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TER*050*8690*A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0</v>
      </c>
      <c r="H804" s="282">
        <f>ROUND(BV65,0)</f>
        <v>0</v>
      </c>
      <c r="I804" s="282">
        <f>ROUND(BV66,0)</f>
        <v>0</v>
      </c>
      <c r="J804" s="282">
        <f>ROUND(BV67,0)</f>
        <v>126450</v>
      </c>
      <c r="K804" s="282">
        <f>ROUND(BV68,0)</f>
        <v>0</v>
      </c>
      <c r="L804" s="282">
        <f>ROUND(BV70,0)</f>
        <v>0</v>
      </c>
      <c r="M804" s="282">
        <f>ROUND(BV71,0)</f>
        <v>126450</v>
      </c>
      <c r="N804" s="282"/>
      <c r="O804" s="282"/>
      <c r="P804" s="282">
        <f>IF(BV77&gt;0,ROUND(BV77,0),0)</f>
        <v>0</v>
      </c>
      <c r="Q804" s="282">
        <f>IF(BV78&gt;0,ROUND(BV78,0),0)</f>
        <v>2083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TER*050*8700*A</v>
      </c>
      <c r="B805" s="282"/>
      <c r="C805" s="285">
        <f>ROUND(BW60,2)</f>
        <v>2.4300000000000002</v>
      </c>
      <c r="D805" s="282">
        <f>ROUND(BW61,0)</f>
        <v>270872</v>
      </c>
      <c r="E805" s="282">
        <f>ROUND(BW62,0)</f>
        <v>23862</v>
      </c>
      <c r="F805" s="282">
        <f>ROUND(BW63,0)</f>
        <v>10000</v>
      </c>
      <c r="G805" s="282">
        <f>ROUND(BW64,0)</f>
        <v>92928</v>
      </c>
      <c r="H805" s="282">
        <f>ROUND(BW65,0)</f>
        <v>914</v>
      </c>
      <c r="I805" s="282">
        <f>ROUND(BW66,0)</f>
        <v>4142</v>
      </c>
      <c r="J805" s="282">
        <f>ROUND(BW67,0)</f>
        <v>8381</v>
      </c>
      <c r="K805" s="282">
        <f>ROUND(BW68,0)</f>
        <v>0</v>
      </c>
      <c r="L805" s="282">
        <f>ROUND(BW70,0)</f>
        <v>92477</v>
      </c>
      <c r="M805" s="282">
        <f>ROUND(BW71,0)</f>
        <v>326948</v>
      </c>
      <c r="N805" s="282"/>
      <c r="O805" s="282"/>
      <c r="P805" s="282">
        <f>IF(BW77&gt;0,ROUND(BW77,0),0)</f>
        <v>0</v>
      </c>
      <c r="Q805" s="282">
        <f>IF(BW78&gt;0,ROUND(BW78,0),0)</f>
        <v>138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TER*050*8710*A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TER*050*8720*A</v>
      </c>
      <c r="B807" s="282"/>
      <c r="C807" s="285">
        <f>ROUND(BY60,2)</f>
        <v>12.02</v>
      </c>
      <c r="D807" s="282">
        <f>ROUND(BY61,0)</f>
        <v>1511879</v>
      </c>
      <c r="E807" s="282">
        <f>ROUND(BY62,0)</f>
        <v>133186</v>
      </c>
      <c r="F807" s="282">
        <f>ROUND(BY63,0)</f>
        <v>0</v>
      </c>
      <c r="G807" s="282">
        <f>ROUND(BY64,0)</f>
        <v>25396</v>
      </c>
      <c r="H807" s="282">
        <f>ROUND(BY65,0)</f>
        <v>1836</v>
      </c>
      <c r="I807" s="282">
        <f>ROUND(BY66,0)</f>
        <v>257536</v>
      </c>
      <c r="J807" s="282">
        <f>ROUND(BY67,0)</f>
        <v>28611</v>
      </c>
      <c r="K807" s="282">
        <f>ROUND(BY68,0)</f>
        <v>4843</v>
      </c>
      <c r="L807" s="282">
        <f>ROUND(BY70,0)</f>
        <v>0</v>
      </c>
      <c r="M807" s="282">
        <f>ROUND(BY71,0)</f>
        <v>2016806</v>
      </c>
      <c r="N807" s="282"/>
      <c r="O807" s="282"/>
      <c r="P807" s="282">
        <f>IF(BY77&gt;0,ROUND(BY77,0),0)</f>
        <v>0</v>
      </c>
      <c r="Q807" s="282">
        <f>IF(BY78&gt;0,ROUND(BY78,0),0)</f>
        <v>471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TER*050*8730*A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TER*050*8740*A</v>
      </c>
      <c r="B809" s="282"/>
      <c r="C809" s="285">
        <f>ROUND(CA60,2)</f>
        <v>5.21</v>
      </c>
      <c r="D809" s="282">
        <f>ROUND(CA61,0)</f>
        <v>394615</v>
      </c>
      <c r="E809" s="282">
        <f>ROUND(CA62,0)</f>
        <v>34763</v>
      </c>
      <c r="F809" s="282">
        <f>ROUND(CA63,0)</f>
        <v>0</v>
      </c>
      <c r="G809" s="282">
        <f>ROUND(CA64,0)</f>
        <v>361</v>
      </c>
      <c r="H809" s="282">
        <f>ROUND(CA65,0)</f>
        <v>0</v>
      </c>
      <c r="I809" s="282">
        <f>ROUND(CA66,0)</f>
        <v>865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441262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TER*050*8770*A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191</v>
      </c>
      <c r="H810" s="282">
        <f>ROUND(CB65,0)</f>
        <v>0</v>
      </c>
      <c r="I810" s="282">
        <f>ROUND(CB66,0)</f>
        <v>0</v>
      </c>
      <c r="J810" s="282">
        <f>ROUND(CB67,0)</f>
        <v>4420</v>
      </c>
      <c r="K810" s="282">
        <f>ROUND(CB68,0)</f>
        <v>0</v>
      </c>
      <c r="L810" s="282">
        <f>ROUND(CB70,0)</f>
        <v>0</v>
      </c>
      <c r="M810" s="282">
        <f>ROUND(CB71,0)</f>
        <v>6151</v>
      </c>
      <c r="N810" s="282"/>
      <c r="O810" s="282"/>
      <c r="P810" s="282">
        <f>IF(CB77&gt;0,ROUND(CB77,0),0)</f>
        <v>0</v>
      </c>
      <c r="Q810" s="282">
        <f>IF(CB78&gt;0,ROUND(CB78,0),0)</f>
        <v>73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TER*050*8790*A</v>
      </c>
      <c r="B811" s="282"/>
      <c r="C811" s="285">
        <f>ROUND(CC60,2)</f>
        <v>16.850000000000001</v>
      </c>
      <c r="D811" s="282">
        <f>ROUND(CC61,0)</f>
        <v>1282254</v>
      </c>
      <c r="E811" s="282">
        <f>ROUND(CC62,0)</f>
        <v>112958</v>
      </c>
      <c r="F811" s="282">
        <f>ROUND(CC63,0)</f>
        <v>3000</v>
      </c>
      <c r="G811" s="282">
        <f>ROUND(CC64,0)</f>
        <v>77459</v>
      </c>
      <c r="H811" s="282">
        <f>ROUND(CC65,0)</f>
        <v>4213</v>
      </c>
      <c r="I811" s="282">
        <f>ROUND(CC66,0)</f>
        <v>26442</v>
      </c>
      <c r="J811" s="282">
        <f>ROUND(CC67,0)</f>
        <v>289559</v>
      </c>
      <c r="K811" s="282">
        <f>ROUND(CC68,0)</f>
        <v>27598</v>
      </c>
      <c r="L811" s="282">
        <f>ROUND(CC70,0)</f>
        <v>12409236</v>
      </c>
      <c r="M811" s="282">
        <f>ROUND(CC71,0)</f>
        <v>52359874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TER*050*9000*A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5576347</v>
      </c>
      <c r="W812" s="180">
        <f>ROUND(CD71,0)</f>
        <v>5576347</v>
      </c>
      <c r="X812" s="282">
        <f>ROUND(CE73,0)</f>
        <v>217557272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709.71</v>
      </c>
      <c r="D814" s="180">
        <f t="shared" si="22"/>
        <v>64454832</v>
      </c>
      <c r="E814" s="180">
        <f t="shared" si="22"/>
        <v>5678035</v>
      </c>
      <c r="F814" s="180">
        <f t="shared" si="22"/>
        <v>3125935</v>
      </c>
      <c r="G814" s="180">
        <f t="shared" si="22"/>
        <v>36084430</v>
      </c>
      <c r="H814" s="180">
        <f t="shared" si="22"/>
        <v>1333815</v>
      </c>
      <c r="I814" s="180">
        <f t="shared" si="22"/>
        <v>13601295</v>
      </c>
      <c r="J814" s="180">
        <f t="shared" si="22"/>
        <v>5404049</v>
      </c>
      <c r="K814" s="180">
        <f t="shared" si="22"/>
        <v>1988568</v>
      </c>
      <c r="L814" s="180">
        <f>SUM(L733:L812)+SUM(U733:U812)</f>
        <v>17914294</v>
      </c>
      <c r="M814" s="180">
        <f>SUM(M733:M812)+SUM(W733:W812)</f>
        <v>183349457</v>
      </c>
      <c r="N814" s="180">
        <f t="shared" ref="N814:Z814" si="23">SUM(N733:N812)</f>
        <v>97284</v>
      </c>
      <c r="O814" s="180">
        <f t="shared" si="23"/>
        <v>374886923</v>
      </c>
      <c r="P814" s="180">
        <f t="shared" si="23"/>
        <v>0</v>
      </c>
      <c r="Q814" s="180">
        <f t="shared" si="23"/>
        <v>55907</v>
      </c>
      <c r="R814" s="180">
        <f t="shared" si="23"/>
        <v>0</v>
      </c>
      <c r="S814" s="180">
        <f t="shared" si="23"/>
        <v>143</v>
      </c>
      <c r="T814" s="263">
        <f t="shared" si="23"/>
        <v>0</v>
      </c>
      <c r="U814" s="180">
        <f t="shared" si="23"/>
        <v>0</v>
      </c>
      <c r="V814" s="180">
        <f t="shared" si="23"/>
        <v>5576347</v>
      </c>
      <c r="W814" s="180">
        <f t="shared" si="23"/>
        <v>5576347</v>
      </c>
      <c r="X814" s="180">
        <f t="shared" si="23"/>
        <v>217557272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3">
        <f>CE60</f>
        <v>709.71</v>
      </c>
      <c r="D815" s="180">
        <f>CE61</f>
        <v>64454832.580000021</v>
      </c>
      <c r="E815" s="180">
        <f>CE62</f>
        <v>5678035</v>
      </c>
      <c r="F815" s="180">
        <f>CE63</f>
        <v>3125936.6500000004</v>
      </c>
      <c r="G815" s="180">
        <f>CE64</f>
        <v>36084429.640000015</v>
      </c>
      <c r="H815" s="240">
        <f>CE65</f>
        <v>1333814.27</v>
      </c>
      <c r="I815" s="240">
        <f>CE66</f>
        <v>13601295.18</v>
      </c>
      <c r="J815" s="240">
        <f>CE67</f>
        <v>5404049</v>
      </c>
      <c r="K815" s="240">
        <f>CE68</f>
        <v>1988568.4699999997</v>
      </c>
      <c r="L815" s="240">
        <f>CE70</f>
        <v>17914293.129999999</v>
      </c>
      <c r="M815" s="240">
        <f>CE71</f>
        <v>183349459.78893054</v>
      </c>
      <c r="N815" s="180">
        <f>CE76</f>
        <v>173614.88999999996</v>
      </c>
      <c r="O815" s="180">
        <f>CE74</f>
        <v>374886923.04999995</v>
      </c>
      <c r="P815" s="180">
        <f>CE77</f>
        <v>0</v>
      </c>
      <c r="Q815" s="180">
        <f>CE78</f>
        <v>55909.907925261468</v>
      </c>
      <c r="R815" s="180">
        <f>CE79</f>
        <v>0</v>
      </c>
      <c r="S815" s="180">
        <f>CE80</f>
        <v>141.87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64454832.580000006</v>
      </c>
      <c r="G816" s="240">
        <f>C379</f>
        <v>5678030.8400000008</v>
      </c>
      <c r="H816" s="240">
        <f>C380</f>
        <v>3125936.6500000004</v>
      </c>
      <c r="I816" s="240">
        <f>C381</f>
        <v>36084429.639999971</v>
      </c>
      <c r="J816" s="240">
        <f>C382</f>
        <v>1333814.2699999998</v>
      </c>
      <c r="K816" s="240">
        <f>C383</f>
        <v>13601295.18</v>
      </c>
      <c r="L816" s="240">
        <f>C384+C385+C386+C388</f>
        <v>8172736.6999999983</v>
      </c>
      <c r="M816" s="240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mWJrd4BbXs3kTHlFrHsR0oYhqGqm5XG8Dzmu6ZqvsWK5fjHdiCiw7Wj4tkv89hfPgwZZ9g9qhF3MY2J/XoGZow==" saltValue="PJvZw6FS7XI2rpFIjxwf+g==" spinCount="100000" sheet="1" objects="1" scenarios="1"/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