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8533E145-C3C4-40BE-9BA2-54EB61E154D5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8" i="1" l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H539" i="10" s="1"/>
  <c r="E538" i="10"/>
  <c r="D538" i="10"/>
  <c r="B538" i="10"/>
  <c r="H538" i="10" s="1"/>
  <c r="E537" i="10"/>
  <c r="D537" i="10"/>
  <c r="F537" i="10" s="1"/>
  <c r="B537" i="10"/>
  <c r="H536" i="10"/>
  <c r="E536" i="10"/>
  <c r="D536" i="10"/>
  <c r="B536" i="10"/>
  <c r="F536" i="10" s="1"/>
  <c r="E535" i="10"/>
  <c r="D535" i="10"/>
  <c r="B535" i="10"/>
  <c r="H535" i="10" s="1"/>
  <c r="E534" i="10"/>
  <c r="D534" i="10"/>
  <c r="B534" i="10"/>
  <c r="F533" i="10"/>
  <c r="E533" i="10"/>
  <c r="D533" i="10"/>
  <c r="B533" i="10"/>
  <c r="H533" i="10" s="1"/>
  <c r="H532" i="10"/>
  <c r="E532" i="10"/>
  <c r="D532" i="10"/>
  <c r="B532" i="10"/>
  <c r="F532" i="10" s="1"/>
  <c r="E531" i="10"/>
  <c r="D531" i="10"/>
  <c r="B531" i="10"/>
  <c r="H531" i="10" s="1"/>
  <c r="E530" i="10"/>
  <c r="D530" i="10"/>
  <c r="B530" i="10"/>
  <c r="H530" i="10" s="1"/>
  <c r="E529" i="10"/>
  <c r="D529" i="10"/>
  <c r="B529" i="10"/>
  <c r="E528" i="10"/>
  <c r="D528" i="10"/>
  <c r="B528" i="10"/>
  <c r="F528" i="10" s="1"/>
  <c r="E527" i="10"/>
  <c r="D527" i="10"/>
  <c r="B527" i="10"/>
  <c r="H527" i="10" s="1"/>
  <c r="E526" i="10"/>
  <c r="D526" i="10"/>
  <c r="B526" i="10"/>
  <c r="F525" i="10"/>
  <c r="E525" i="10"/>
  <c r="D525" i="10"/>
  <c r="B525" i="10"/>
  <c r="H525" i="10" s="1"/>
  <c r="E524" i="10"/>
  <c r="D524" i="10"/>
  <c r="B524" i="10"/>
  <c r="E523" i="10"/>
  <c r="D523" i="10"/>
  <c r="B523" i="10"/>
  <c r="E522" i="10"/>
  <c r="D522" i="10"/>
  <c r="B522" i="10"/>
  <c r="B521" i="10"/>
  <c r="E520" i="10"/>
  <c r="D520" i="10"/>
  <c r="B520" i="10"/>
  <c r="E519" i="10"/>
  <c r="D519" i="10"/>
  <c r="B519" i="10"/>
  <c r="F519" i="10" s="1"/>
  <c r="E518" i="10"/>
  <c r="D518" i="10"/>
  <c r="B518" i="10"/>
  <c r="E517" i="10"/>
  <c r="D517" i="10"/>
  <c r="B517" i="10"/>
  <c r="F517" i="10" s="1"/>
  <c r="E516" i="10"/>
  <c r="D516" i="10"/>
  <c r="B516" i="10"/>
  <c r="E515" i="10"/>
  <c r="D515" i="10"/>
  <c r="B515" i="10"/>
  <c r="F515" i="10" s="1"/>
  <c r="E514" i="10"/>
  <c r="D514" i="10"/>
  <c r="B514" i="10"/>
  <c r="F513" i="10"/>
  <c r="B513" i="10"/>
  <c r="B512" i="10"/>
  <c r="F512" i="10" s="1"/>
  <c r="E511" i="10"/>
  <c r="D511" i="10"/>
  <c r="B511" i="10"/>
  <c r="F511" i="10" s="1"/>
  <c r="E510" i="10"/>
  <c r="D510" i="10"/>
  <c r="B510" i="10"/>
  <c r="E509" i="10"/>
  <c r="D509" i="10"/>
  <c r="B509" i="10"/>
  <c r="F509" i="10" s="1"/>
  <c r="E508" i="10"/>
  <c r="D508" i="10"/>
  <c r="B508" i="10"/>
  <c r="E507" i="10"/>
  <c r="D507" i="10"/>
  <c r="B507" i="10"/>
  <c r="F507" i="10" s="1"/>
  <c r="E506" i="10"/>
  <c r="D506" i="10"/>
  <c r="B506" i="10"/>
  <c r="F506" i="10" s="1"/>
  <c r="E505" i="10"/>
  <c r="D505" i="10"/>
  <c r="B505" i="10"/>
  <c r="F505" i="10" s="1"/>
  <c r="E504" i="10"/>
  <c r="D504" i="10"/>
  <c r="B504" i="10"/>
  <c r="H504" i="10" s="1"/>
  <c r="H503" i="10"/>
  <c r="E503" i="10"/>
  <c r="D503" i="10"/>
  <c r="B503" i="10"/>
  <c r="F503" i="10" s="1"/>
  <c r="H502" i="10"/>
  <c r="E502" i="10"/>
  <c r="D502" i="10"/>
  <c r="B502" i="10"/>
  <c r="F502" i="10" s="1"/>
  <c r="E501" i="10"/>
  <c r="D501" i="10"/>
  <c r="B501" i="10"/>
  <c r="F501" i="10" s="1"/>
  <c r="E500" i="10"/>
  <c r="D500" i="10"/>
  <c r="B500" i="10"/>
  <c r="H499" i="10"/>
  <c r="E499" i="10"/>
  <c r="D499" i="10"/>
  <c r="B499" i="10"/>
  <c r="F499" i="10" s="1"/>
  <c r="E498" i="10"/>
  <c r="D498" i="10"/>
  <c r="B498" i="10"/>
  <c r="F498" i="10" s="1"/>
  <c r="E497" i="10"/>
  <c r="D497" i="10"/>
  <c r="B497" i="10"/>
  <c r="F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C475" i="10"/>
  <c r="B475" i="10"/>
  <c r="B474" i="10"/>
  <c r="B473" i="10"/>
  <c r="C472" i="10"/>
  <c r="B472" i="10"/>
  <c r="B471" i="10"/>
  <c r="C470" i="10"/>
  <c r="B470" i="10"/>
  <c r="B469" i="10"/>
  <c r="C468" i="10"/>
  <c r="B468" i="10"/>
  <c r="B465" i="10"/>
  <c r="B464" i="10"/>
  <c r="B463" i="10"/>
  <c r="C459" i="10"/>
  <c r="B459" i="10"/>
  <c r="B458" i="10"/>
  <c r="B455" i="10"/>
  <c r="B454" i="10"/>
  <c r="B453" i="10"/>
  <c r="C447" i="10"/>
  <c r="C446" i="10"/>
  <c r="C445" i="10"/>
  <c r="B445" i="10"/>
  <c r="C444" i="10"/>
  <c r="C439" i="10"/>
  <c r="B439" i="10"/>
  <c r="C438" i="10"/>
  <c r="B438" i="10"/>
  <c r="B440" i="10" s="1"/>
  <c r="B437" i="10"/>
  <c r="B436" i="10"/>
  <c r="B435" i="10"/>
  <c r="C434" i="10"/>
  <c r="B434" i="10"/>
  <c r="D433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C414" i="10"/>
  <c r="B414" i="10"/>
  <c r="A412" i="10"/>
  <c r="D390" i="10"/>
  <c r="B441" i="10" s="1"/>
  <c r="D372" i="10"/>
  <c r="D367" i="10"/>
  <c r="C448" i="10" s="1"/>
  <c r="D361" i="10"/>
  <c r="D368" i="10" s="1"/>
  <c r="D373" i="10" s="1"/>
  <c r="D391" i="10" s="1"/>
  <c r="D393" i="10" s="1"/>
  <c r="D396" i="10" s="1"/>
  <c r="D329" i="10"/>
  <c r="D328" i="10"/>
  <c r="D330" i="10" s="1"/>
  <c r="D319" i="10"/>
  <c r="D314" i="10"/>
  <c r="D290" i="10"/>
  <c r="D283" i="10"/>
  <c r="D277" i="10"/>
  <c r="D275" i="10"/>
  <c r="B476" i="10" s="1"/>
  <c r="D265" i="10"/>
  <c r="D292" i="10" s="1"/>
  <c r="D341" i="10" s="1"/>
  <c r="C481" i="10" s="1"/>
  <c r="D260" i="10"/>
  <c r="D240" i="10"/>
  <c r="B447" i="10" s="1"/>
  <c r="D236" i="10"/>
  <c r="B446" i="10" s="1"/>
  <c r="D229" i="10"/>
  <c r="D221" i="10"/>
  <c r="B444" i="10" s="1"/>
  <c r="D217" i="10"/>
  <c r="C217" i="10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E202" i="10"/>
  <c r="C474" i="10" s="1"/>
  <c r="E201" i="10"/>
  <c r="E200" i="10"/>
  <c r="C473" i="10" s="1"/>
  <c r="E199" i="10"/>
  <c r="E198" i="10"/>
  <c r="C471" i="10" s="1"/>
  <c r="E197" i="10"/>
  <c r="E196" i="10"/>
  <c r="C469" i="10" s="1"/>
  <c r="E195" i="10"/>
  <c r="E204" i="10" s="1"/>
  <c r="C476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D465" i="10" s="1"/>
  <c r="E140" i="10"/>
  <c r="E139" i="10"/>
  <c r="C415" i="10" s="1"/>
  <c r="E138" i="10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CE74" i="10"/>
  <c r="C464" i="10" s="1"/>
  <c r="CE73" i="10"/>
  <c r="C463" i="10" s="1"/>
  <c r="CD71" i="10"/>
  <c r="C575" i="10" s="1"/>
  <c r="CE70" i="10"/>
  <c r="C458" i="10" s="1"/>
  <c r="CE69" i="10"/>
  <c r="C440" i="10" s="1"/>
  <c r="CE68" i="10"/>
  <c r="CE66" i="10"/>
  <c r="C432" i="10" s="1"/>
  <c r="CE65" i="10"/>
  <c r="C431" i="10" s="1"/>
  <c r="CE64" i="10"/>
  <c r="CE63" i="10"/>
  <c r="C429" i="10" s="1"/>
  <c r="CE61" i="10"/>
  <c r="BZ48" i="10" s="1"/>
  <c r="BZ62" i="10" s="1"/>
  <c r="CE60" i="10"/>
  <c r="H612" i="10" s="1"/>
  <c r="B53" i="10"/>
  <c r="CE51" i="10"/>
  <c r="B49" i="10"/>
  <c r="CC48" i="10"/>
  <c r="CC62" i="10" s="1"/>
  <c r="CA48" i="10"/>
  <c r="CA62" i="10" s="1"/>
  <c r="BY48" i="10"/>
  <c r="BY62" i="10" s="1"/>
  <c r="BW48" i="10"/>
  <c r="BW62" i="10" s="1"/>
  <c r="BU48" i="10"/>
  <c r="BU62" i="10" s="1"/>
  <c r="BS48" i="10"/>
  <c r="BS62" i="10" s="1"/>
  <c r="BQ48" i="10"/>
  <c r="BQ62" i="10" s="1"/>
  <c r="BO48" i="10"/>
  <c r="BO62" i="10" s="1"/>
  <c r="BM48" i="10"/>
  <c r="BM62" i="10" s="1"/>
  <c r="BK48" i="10"/>
  <c r="BK62" i="10" s="1"/>
  <c r="BI48" i="10"/>
  <c r="BI62" i="10" s="1"/>
  <c r="BG48" i="10"/>
  <c r="BG62" i="10" s="1"/>
  <c r="BE48" i="10"/>
  <c r="BE62" i="10" s="1"/>
  <c r="BC48" i="10"/>
  <c r="BC62" i="10" s="1"/>
  <c r="BA48" i="10"/>
  <c r="BA62" i="10" s="1"/>
  <c r="AY48" i="10"/>
  <c r="AY62" i="10" s="1"/>
  <c r="AW48" i="10"/>
  <c r="AW62" i="10" s="1"/>
  <c r="AU48" i="10"/>
  <c r="AU62" i="10" s="1"/>
  <c r="AS48" i="10"/>
  <c r="AS62" i="10" s="1"/>
  <c r="AQ48" i="10"/>
  <c r="AQ62" i="10" s="1"/>
  <c r="AO48" i="10"/>
  <c r="AO62" i="10" s="1"/>
  <c r="AM48" i="10"/>
  <c r="AM62" i="10" s="1"/>
  <c r="AK48" i="10"/>
  <c r="AK62" i="10" s="1"/>
  <c r="AI48" i="10"/>
  <c r="AI62" i="10" s="1"/>
  <c r="AG48" i="10"/>
  <c r="AG62" i="10" s="1"/>
  <c r="AE48" i="10"/>
  <c r="AE62" i="10" s="1"/>
  <c r="AC48" i="10"/>
  <c r="AC62" i="10" s="1"/>
  <c r="AA48" i="10"/>
  <c r="AA62" i="10" s="1"/>
  <c r="Y48" i="10"/>
  <c r="Y62" i="10" s="1"/>
  <c r="W48" i="10"/>
  <c r="W62" i="10" s="1"/>
  <c r="U48" i="10"/>
  <c r="U62" i="10" s="1"/>
  <c r="S48" i="10"/>
  <c r="S62" i="10" s="1"/>
  <c r="Q48" i="10"/>
  <c r="Q62" i="10" s="1"/>
  <c r="O48" i="10"/>
  <c r="O62" i="10" s="1"/>
  <c r="M48" i="10"/>
  <c r="M62" i="10" s="1"/>
  <c r="K48" i="10"/>
  <c r="K62" i="10" s="1"/>
  <c r="I48" i="10"/>
  <c r="I62" i="10" s="1"/>
  <c r="G48" i="10"/>
  <c r="G62" i="10" s="1"/>
  <c r="E48" i="10"/>
  <c r="E62" i="10" s="1"/>
  <c r="C48" i="10"/>
  <c r="CE47" i="10"/>
  <c r="F510" i="10" l="1"/>
  <c r="F529" i="10"/>
  <c r="F524" i="10"/>
  <c r="H528" i="10"/>
  <c r="H540" i="10"/>
  <c r="K612" i="10"/>
  <c r="C465" i="10"/>
  <c r="C62" i="10"/>
  <c r="D339" i="10"/>
  <c r="C482" i="10" s="1"/>
  <c r="F612" i="10"/>
  <c r="C430" i="10"/>
  <c r="BE52" i="10"/>
  <c r="BE67" i="10" s="1"/>
  <c r="BE71" i="10" s="1"/>
  <c r="BU52" i="10"/>
  <c r="BU67" i="10" s="1"/>
  <c r="BU71" i="10" s="1"/>
  <c r="D242" i="10"/>
  <c r="B448" i="10" s="1"/>
  <c r="C427" i="10"/>
  <c r="F496" i="10"/>
  <c r="F500" i="10"/>
  <c r="F504" i="10"/>
  <c r="H507" i="10"/>
  <c r="D48" i="10"/>
  <c r="D62" i="10" s="1"/>
  <c r="H48" i="10"/>
  <c r="H62" i="10" s="1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N52" i="10"/>
  <c r="N67" i="10" s="1"/>
  <c r="AD52" i="10"/>
  <c r="AD67" i="10" s="1"/>
  <c r="AT52" i="10"/>
  <c r="AT67" i="10" s="1"/>
  <c r="BJ52" i="10"/>
  <c r="BJ67" i="10" s="1"/>
  <c r="BZ52" i="10"/>
  <c r="BZ67" i="10" s="1"/>
  <c r="BZ71" i="10" s="1"/>
  <c r="CF77" i="10"/>
  <c r="H497" i="10"/>
  <c r="H501" i="10"/>
  <c r="H505" i="10"/>
  <c r="F508" i="10"/>
  <c r="F544" i="10"/>
  <c r="D438" i="10"/>
  <c r="F48" i="10"/>
  <c r="F62" i="10" s="1"/>
  <c r="J48" i="10"/>
  <c r="J62" i="10" s="1"/>
  <c r="N48" i="10"/>
  <c r="N62" i="10" s="1"/>
  <c r="R48" i="10"/>
  <c r="R62" i="10" s="1"/>
  <c r="V48" i="10"/>
  <c r="V62" i="10" s="1"/>
  <c r="Z48" i="10"/>
  <c r="Z62" i="10" s="1"/>
  <c r="AD48" i="10"/>
  <c r="AD62" i="10" s="1"/>
  <c r="AH48" i="10"/>
  <c r="AH62" i="10" s="1"/>
  <c r="AL48" i="10"/>
  <c r="AL62" i="10" s="1"/>
  <c r="AP48" i="10"/>
  <c r="AP62" i="10" s="1"/>
  <c r="AT48" i="10"/>
  <c r="AT62" i="10" s="1"/>
  <c r="AX48" i="10"/>
  <c r="AX62" i="10" s="1"/>
  <c r="BB48" i="10"/>
  <c r="BB62" i="10" s="1"/>
  <c r="BF48" i="10"/>
  <c r="BF62" i="10" s="1"/>
  <c r="BJ48" i="10"/>
  <c r="BJ62" i="10" s="1"/>
  <c r="BN48" i="10"/>
  <c r="BN62" i="10" s="1"/>
  <c r="BR48" i="10"/>
  <c r="BR62" i="10" s="1"/>
  <c r="BV48" i="10"/>
  <c r="BV62" i="10" s="1"/>
  <c r="H52" i="10"/>
  <c r="H67" i="10" s="1"/>
  <c r="X52" i="10"/>
  <c r="X67" i="10" s="1"/>
  <c r="AN52" i="10"/>
  <c r="AN67" i="10" s="1"/>
  <c r="BD52" i="10"/>
  <c r="BD67" i="10" s="1"/>
  <c r="BT52" i="10"/>
  <c r="BT67" i="10" s="1"/>
  <c r="CF76" i="10"/>
  <c r="H506" i="10"/>
  <c r="F516" i="10"/>
  <c r="F520" i="10"/>
  <c r="F521" i="10"/>
  <c r="F523" i="10"/>
  <c r="F527" i="10"/>
  <c r="F531" i="10"/>
  <c r="F535" i="10"/>
  <c r="F539" i="10"/>
  <c r="F545" i="10"/>
  <c r="F514" i="10"/>
  <c r="F518" i="10"/>
  <c r="F546" i="10"/>
  <c r="F550" i="10"/>
  <c r="F522" i="10"/>
  <c r="F526" i="10"/>
  <c r="F530" i="10"/>
  <c r="F534" i="10"/>
  <c r="F538" i="10"/>
  <c r="C566" i="10" l="1"/>
  <c r="C641" i="10"/>
  <c r="C550" i="10"/>
  <c r="C614" i="10"/>
  <c r="C571" i="10"/>
  <c r="C646" i="10"/>
  <c r="BN71" i="10"/>
  <c r="AW52" i="10"/>
  <c r="AW67" i="10" s="1"/>
  <c r="AW71" i="10" s="1"/>
  <c r="AS52" i="10"/>
  <c r="AS67" i="10" s="1"/>
  <c r="AS71" i="10" s="1"/>
  <c r="AO52" i="10"/>
  <c r="AO67" i="10" s="1"/>
  <c r="AO71" i="10" s="1"/>
  <c r="AK52" i="10"/>
  <c r="AK67" i="10" s="1"/>
  <c r="AK71" i="10" s="1"/>
  <c r="AG52" i="10"/>
  <c r="AG67" i="10" s="1"/>
  <c r="AG71" i="10" s="1"/>
  <c r="AC52" i="10"/>
  <c r="AC67" i="10" s="1"/>
  <c r="AC71" i="10" s="1"/>
  <c r="Y52" i="10"/>
  <c r="Y67" i="10" s="1"/>
  <c r="Y71" i="10" s="1"/>
  <c r="U52" i="10"/>
  <c r="U67" i="10" s="1"/>
  <c r="U71" i="10" s="1"/>
  <c r="Q52" i="10"/>
  <c r="Q67" i="10" s="1"/>
  <c r="Q71" i="10" s="1"/>
  <c r="M52" i="10"/>
  <c r="M67" i="10" s="1"/>
  <c r="M71" i="10" s="1"/>
  <c r="I52" i="10"/>
  <c r="I67" i="10" s="1"/>
  <c r="I71" i="10" s="1"/>
  <c r="E52" i="10"/>
  <c r="E67" i="10" s="1"/>
  <c r="E71" i="10" s="1"/>
  <c r="CA52" i="10"/>
  <c r="CA67" i="10" s="1"/>
  <c r="CA71" i="10" s="1"/>
  <c r="BK52" i="10"/>
  <c r="BK67" i="10" s="1"/>
  <c r="BK71" i="10" s="1"/>
  <c r="AU52" i="10"/>
  <c r="AU67" i="10" s="1"/>
  <c r="AU71" i="10" s="1"/>
  <c r="AE52" i="10"/>
  <c r="AE67" i="10" s="1"/>
  <c r="AE71" i="10" s="1"/>
  <c r="O52" i="10"/>
  <c r="O67" i="10" s="1"/>
  <c r="O71" i="10" s="1"/>
  <c r="S52" i="10"/>
  <c r="S67" i="10" s="1"/>
  <c r="S71" i="10" s="1"/>
  <c r="BW52" i="10"/>
  <c r="BW67" i="10" s="1"/>
  <c r="BW71" i="10" s="1"/>
  <c r="BG52" i="10"/>
  <c r="BG67" i="10" s="1"/>
  <c r="BG71" i="10" s="1"/>
  <c r="AQ52" i="10"/>
  <c r="AQ67" i="10" s="1"/>
  <c r="AQ71" i="10" s="1"/>
  <c r="AA52" i="10"/>
  <c r="AA67" i="10" s="1"/>
  <c r="AA71" i="10" s="1"/>
  <c r="K52" i="10"/>
  <c r="K67" i="10" s="1"/>
  <c r="K71" i="10" s="1"/>
  <c r="BS52" i="10"/>
  <c r="BS67" i="10" s="1"/>
  <c r="BS71" i="10" s="1"/>
  <c r="BC52" i="10"/>
  <c r="BC67" i="10" s="1"/>
  <c r="BC71" i="10" s="1"/>
  <c r="AM52" i="10"/>
  <c r="AM67" i="10" s="1"/>
  <c r="AM71" i="10" s="1"/>
  <c r="W52" i="10"/>
  <c r="W67" i="10" s="1"/>
  <c r="W71" i="10" s="1"/>
  <c r="G52" i="10"/>
  <c r="G67" i="10" s="1"/>
  <c r="G71" i="10" s="1"/>
  <c r="BO52" i="10"/>
  <c r="BO67" i="10" s="1"/>
  <c r="BO71" i="10" s="1"/>
  <c r="AY52" i="10"/>
  <c r="AY67" i="10" s="1"/>
  <c r="AY71" i="10" s="1"/>
  <c r="AI52" i="10"/>
  <c r="AI67" i="10" s="1"/>
  <c r="AI71" i="10" s="1"/>
  <c r="C52" i="10"/>
  <c r="BP52" i="10"/>
  <c r="BP67" i="10" s="1"/>
  <c r="BP71" i="10" s="1"/>
  <c r="AZ52" i="10"/>
  <c r="AZ67" i="10" s="1"/>
  <c r="AJ52" i="10"/>
  <c r="AJ67" i="10" s="1"/>
  <c r="T52" i="10"/>
  <c r="T67" i="10" s="1"/>
  <c r="T71" i="10" s="1"/>
  <c r="D52" i="10"/>
  <c r="D67" i="10" s="1"/>
  <c r="D71" i="10" s="1"/>
  <c r="BJ71" i="10"/>
  <c r="AT71" i="10"/>
  <c r="AD71" i="10"/>
  <c r="N71" i="10"/>
  <c r="BV52" i="10"/>
  <c r="BV67" i="10" s="1"/>
  <c r="BF52" i="10"/>
  <c r="BF67" i="10" s="1"/>
  <c r="BF71" i="10" s="1"/>
  <c r="AP52" i="10"/>
  <c r="AP67" i="10" s="1"/>
  <c r="AP71" i="10" s="1"/>
  <c r="Z52" i="10"/>
  <c r="Z67" i="10" s="1"/>
  <c r="Z71" i="10" s="1"/>
  <c r="J52" i="10"/>
  <c r="J67" i="10" s="1"/>
  <c r="BT71" i="10"/>
  <c r="BD71" i="10"/>
  <c r="AN71" i="10"/>
  <c r="X71" i="10"/>
  <c r="H71" i="10"/>
  <c r="BQ52" i="10"/>
  <c r="BQ67" i="10" s="1"/>
  <c r="BQ71" i="10" s="1"/>
  <c r="BA52" i="10"/>
  <c r="BA67" i="10" s="1"/>
  <c r="BA71" i="10" s="1"/>
  <c r="CE62" i="10"/>
  <c r="CB52" i="10"/>
  <c r="CB67" i="10" s="1"/>
  <c r="CB71" i="10" s="1"/>
  <c r="BL52" i="10"/>
  <c r="BL67" i="10" s="1"/>
  <c r="BL71" i="10" s="1"/>
  <c r="AV52" i="10"/>
  <c r="AV67" i="10" s="1"/>
  <c r="AF52" i="10"/>
  <c r="AF67" i="10" s="1"/>
  <c r="P52" i="10"/>
  <c r="P67" i="10" s="1"/>
  <c r="P71" i="10" s="1"/>
  <c r="BV71" i="10"/>
  <c r="J71" i="10"/>
  <c r="BR52" i="10"/>
  <c r="BR67" i="10" s="1"/>
  <c r="BB52" i="10"/>
  <c r="BB67" i="10" s="1"/>
  <c r="BB71" i="10" s="1"/>
  <c r="AL52" i="10"/>
  <c r="AL67" i="10" s="1"/>
  <c r="AL71" i="10" s="1"/>
  <c r="V52" i="10"/>
  <c r="V67" i="10" s="1"/>
  <c r="V71" i="10" s="1"/>
  <c r="F52" i="10"/>
  <c r="F67" i="10" s="1"/>
  <c r="AZ71" i="10"/>
  <c r="AJ71" i="10"/>
  <c r="CC52" i="10"/>
  <c r="CC67" i="10" s="1"/>
  <c r="CC71" i="10" s="1"/>
  <c r="BM52" i="10"/>
  <c r="BM67" i="10" s="1"/>
  <c r="BM71" i="10" s="1"/>
  <c r="CE48" i="10"/>
  <c r="BX52" i="10"/>
  <c r="BX67" i="10" s="1"/>
  <c r="BX71" i="10" s="1"/>
  <c r="BH52" i="10"/>
  <c r="BH67" i="10" s="1"/>
  <c r="BH71" i="10" s="1"/>
  <c r="AR52" i="10"/>
  <c r="AR67" i="10" s="1"/>
  <c r="AR71" i="10" s="1"/>
  <c r="AB52" i="10"/>
  <c r="AB67" i="10" s="1"/>
  <c r="AB71" i="10" s="1"/>
  <c r="L52" i="10"/>
  <c r="L67" i="10" s="1"/>
  <c r="L71" i="10" s="1"/>
  <c r="BR71" i="10"/>
  <c r="F71" i="10"/>
  <c r="BN52" i="10"/>
  <c r="BN67" i="10" s="1"/>
  <c r="AX52" i="10"/>
  <c r="AX67" i="10" s="1"/>
  <c r="AX71" i="10" s="1"/>
  <c r="AH52" i="10"/>
  <c r="AH67" i="10" s="1"/>
  <c r="AH71" i="10" s="1"/>
  <c r="R52" i="10"/>
  <c r="R67" i="10" s="1"/>
  <c r="R71" i="10" s="1"/>
  <c r="AV71" i="10"/>
  <c r="AF71" i="10"/>
  <c r="BY52" i="10"/>
  <c r="BY67" i="10" s="1"/>
  <c r="BY71" i="10" s="1"/>
  <c r="BI52" i="10"/>
  <c r="BI67" i="10" s="1"/>
  <c r="BI71" i="10" s="1"/>
  <c r="C699" i="10" l="1"/>
  <c r="C527" i="10"/>
  <c r="G527" i="10" s="1"/>
  <c r="C687" i="10"/>
  <c r="C515" i="10"/>
  <c r="C561" i="10"/>
  <c r="C621" i="10"/>
  <c r="C543" i="10"/>
  <c r="C616" i="10"/>
  <c r="C677" i="10"/>
  <c r="C505" i="10"/>
  <c r="G505" i="10" s="1"/>
  <c r="C557" i="10"/>
  <c r="C637" i="10"/>
  <c r="C707" i="10"/>
  <c r="C535" i="10"/>
  <c r="G535" i="10" s="1"/>
  <c r="C693" i="10"/>
  <c r="C521" i="10"/>
  <c r="C632" i="10"/>
  <c r="C547" i="10"/>
  <c r="C681" i="10"/>
  <c r="C509" i="10"/>
  <c r="C573" i="10"/>
  <c r="C622" i="10"/>
  <c r="C551" i="10"/>
  <c r="C629" i="10"/>
  <c r="C553" i="10"/>
  <c r="C636" i="10"/>
  <c r="C691" i="10"/>
  <c r="C519" i="10"/>
  <c r="C669" i="10"/>
  <c r="C497" i="10"/>
  <c r="G497" i="10" s="1"/>
  <c r="C569" i="10"/>
  <c r="C644" i="10"/>
  <c r="C703" i="10"/>
  <c r="C531" i="10"/>
  <c r="G531" i="10" s="1"/>
  <c r="C685" i="10"/>
  <c r="C513" i="10"/>
  <c r="C511" i="10"/>
  <c r="C683" i="10"/>
  <c r="C709" i="10"/>
  <c r="C537" i="10"/>
  <c r="C567" i="10"/>
  <c r="C642" i="10"/>
  <c r="C627" i="10"/>
  <c r="C560" i="10"/>
  <c r="C708" i="10"/>
  <c r="C536" i="10"/>
  <c r="G536" i="10" s="1"/>
  <c r="C510" i="10"/>
  <c r="C682" i="10"/>
  <c r="C631" i="10"/>
  <c r="C542" i="10"/>
  <c r="C559" i="10"/>
  <c r="C619" i="10"/>
  <c r="D615" i="10"/>
  <c r="C674" i="10"/>
  <c r="C502" i="10"/>
  <c r="G502" i="10" s="1"/>
  <c r="C690" i="10"/>
  <c r="C518" i="10"/>
  <c r="C706" i="10"/>
  <c r="C534" i="10"/>
  <c r="C697" i="10"/>
  <c r="C525" i="10"/>
  <c r="G525" i="10" s="1"/>
  <c r="C671" i="10"/>
  <c r="C499" i="10"/>
  <c r="G499" i="10" s="1"/>
  <c r="C563" i="10"/>
  <c r="C626" i="10"/>
  <c r="C638" i="10"/>
  <c r="C558" i="10"/>
  <c r="C701" i="10"/>
  <c r="C529" i="10"/>
  <c r="C675" i="10"/>
  <c r="C503" i="10"/>
  <c r="G503" i="10" s="1"/>
  <c r="C546" i="10"/>
  <c r="C630" i="10"/>
  <c r="C705" i="10"/>
  <c r="C533" i="10"/>
  <c r="G533" i="10" s="1"/>
  <c r="C679" i="10"/>
  <c r="C507" i="10"/>
  <c r="G507" i="10" s="1"/>
  <c r="C548" i="10"/>
  <c r="C633" i="10"/>
  <c r="C680" i="10"/>
  <c r="C508" i="10"/>
  <c r="C647" i="10"/>
  <c r="C572" i="10"/>
  <c r="C698" i="10"/>
  <c r="C526" i="10"/>
  <c r="C634" i="10"/>
  <c r="C554" i="10"/>
  <c r="C713" i="10"/>
  <c r="C541" i="10"/>
  <c r="C574" i="10"/>
  <c r="C620" i="10"/>
  <c r="C545" i="10"/>
  <c r="C628" i="10"/>
  <c r="C623" i="10"/>
  <c r="C562" i="10"/>
  <c r="C624" i="10"/>
  <c r="C549" i="10"/>
  <c r="C695" i="10"/>
  <c r="C523" i="10"/>
  <c r="C67" i="10"/>
  <c r="CE52" i="10"/>
  <c r="C672" i="10"/>
  <c r="C500" i="10"/>
  <c r="C639" i="10"/>
  <c r="C564" i="10"/>
  <c r="C552" i="10"/>
  <c r="C618" i="10"/>
  <c r="C696" i="10"/>
  <c r="C524" i="10"/>
  <c r="C670" i="10"/>
  <c r="C498" i="10"/>
  <c r="C686" i="10"/>
  <c r="C514" i="10"/>
  <c r="C702" i="10"/>
  <c r="C530" i="10"/>
  <c r="G530" i="10" s="1"/>
  <c r="G550" i="10"/>
  <c r="H550" i="10" s="1"/>
  <c r="C645" i="10"/>
  <c r="C570" i="10"/>
  <c r="C428" i="10"/>
  <c r="C673" i="10"/>
  <c r="C501" i="10"/>
  <c r="G501" i="10" s="1"/>
  <c r="C565" i="10"/>
  <c r="C640" i="10"/>
  <c r="C711" i="10"/>
  <c r="C539" i="10"/>
  <c r="G539" i="10" s="1"/>
  <c r="C700" i="10"/>
  <c r="C528" i="10"/>
  <c r="G528" i="10" s="1"/>
  <c r="C688" i="10"/>
  <c r="C516" i="10"/>
  <c r="C676" i="10"/>
  <c r="C504" i="10"/>
  <c r="G504" i="10" s="1"/>
  <c r="C568" i="10"/>
  <c r="C643" i="10"/>
  <c r="C712" i="10"/>
  <c r="C540" i="10"/>
  <c r="G540" i="10" s="1"/>
  <c r="C689" i="10"/>
  <c r="C517" i="10"/>
  <c r="C555" i="10"/>
  <c r="C617" i="10"/>
  <c r="C544" i="10"/>
  <c r="C625" i="10"/>
  <c r="C704" i="10"/>
  <c r="C532" i="10"/>
  <c r="G532" i="10" s="1"/>
  <c r="C520" i="10"/>
  <c r="C692" i="10"/>
  <c r="C512" i="10"/>
  <c r="C684" i="10"/>
  <c r="C635" i="10"/>
  <c r="C556" i="10"/>
  <c r="C678" i="10"/>
  <c r="C506" i="10"/>
  <c r="G506" i="10" s="1"/>
  <c r="C694" i="10"/>
  <c r="C522" i="10"/>
  <c r="C710" i="10"/>
  <c r="C538" i="10"/>
  <c r="G538" i="10" s="1"/>
  <c r="G544" i="10" l="1"/>
  <c r="H544" i="10"/>
  <c r="G537" i="10"/>
  <c r="H537" i="10"/>
  <c r="H514" i="10"/>
  <c r="G514" i="10"/>
  <c r="H524" i="10"/>
  <c r="G524" i="10"/>
  <c r="H518" i="10"/>
  <c r="G518" i="10"/>
  <c r="G510" i="10"/>
  <c r="H510" i="10"/>
  <c r="H512" i="10"/>
  <c r="G512" i="10"/>
  <c r="CE67" i="10"/>
  <c r="C71" i="10"/>
  <c r="H545" i="10"/>
  <c r="G545" i="10"/>
  <c r="G546" i="10"/>
  <c r="H546" i="10"/>
  <c r="C648" i="10"/>
  <c r="M716" i="10" s="1"/>
  <c r="G520" i="10"/>
  <c r="H520" i="10"/>
  <c r="H513" i="10"/>
  <c r="G513" i="10"/>
  <c r="G519" i="10"/>
  <c r="H519" i="10"/>
  <c r="G509" i="10"/>
  <c r="H509" i="10"/>
  <c r="G521" i="10"/>
  <c r="H521" i="10"/>
  <c r="G515" i="10"/>
  <c r="H515" i="10"/>
  <c r="G526" i="10"/>
  <c r="H526" i="10"/>
  <c r="G508" i="10"/>
  <c r="H508" i="10"/>
  <c r="G529" i="10"/>
  <c r="H529" i="10"/>
  <c r="D710" i="10"/>
  <c r="D706" i="10"/>
  <c r="D702" i="10"/>
  <c r="D698" i="10"/>
  <c r="D694" i="10"/>
  <c r="D712" i="10"/>
  <c r="D708" i="10"/>
  <c r="D704" i="10"/>
  <c r="D700" i="10"/>
  <c r="D696" i="10"/>
  <c r="D692" i="10"/>
  <c r="D688" i="10"/>
  <c r="D716" i="10"/>
  <c r="D707" i="10"/>
  <c r="D699" i="10"/>
  <c r="D682" i="10"/>
  <c r="D678" i="10"/>
  <c r="D674" i="10"/>
  <c r="D709" i="10"/>
  <c r="D701" i="10"/>
  <c r="D711" i="10"/>
  <c r="D703" i="10"/>
  <c r="D695" i="10"/>
  <c r="D693" i="10"/>
  <c r="D686" i="10"/>
  <c r="D677" i="10"/>
  <c r="D676" i="10"/>
  <c r="D675" i="10"/>
  <c r="D668" i="10"/>
  <c r="D697" i="10"/>
  <c r="D691" i="10"/>
  <c r="D689" i="10"/>
  <c r="D673" i="10"/>
  <c r="D672" i="10"/>
  <c r="D669" i="10"/>
  <c r="D687" i="10"/>
  <c r="D685" i="10"/>
  <c r="D684" i="10"/>
  <c r="D683" i="10"/>
  <c r="D670" i="10"/>
  <c r="D647" i="10"/>
  <c r="D646" i="10"/>
  <c r="D645" i="10"/>
  <c r="D629" i="10"/>
  <c r="D626" i="10"/>
  <c r="D623" i="10"/>
  <c r="D621" i="10"/>
  <c r="D619" i="10"/>
  <c r="D617" i="10"/>
  <c r="D713" i="10"/>
  <c r="D644" i="10"/>
  <c r="D625" i="10"/>
  <c r="D616" i="10"/>
  <c r="D690" i="10"/>
  <c r="D681" i="10"/>
  <c r="D679" i="10"/>
  <c r="D643" i="10"/>
  <c r="D641" i="10"/>
  <c r="D639" i="10"/>
  <c r="D637" i="10"/>
  <c r="D635" i="10"/>
  <c r="D633" i="10"/>
  <c r="D631" i="10"/>
  <c r="D628" i="10"/>
  <c r="D627" i="10"/>
  <c r="D618" i="10"/>
  <c r="D671" i="10"/>
  <c r="D620" i="10"/>
  <c r="D705" i="10"/>
  <c r="D680" i="10"/>
  <c r="D642" i="10"/>
  <c r="D634" i="10"/>
  <c r="D624" i="10"/>
  <c r="D636" i="10"/>
  <c r="D622" i="10"/>
  <c r="D638" i="10"/>
  <c r="D630" i="10"/>
  <c r="D640" i="10"/>
  <c r="D632" i="10"/>
  <c r="G522" i="10"/>
  <c r="H522" i="10"/>
  <c r="G517" i="10"/>
  <c r="H517" i="10"/>
  <c r="G516" i="10"/>
  <c r="H516" i="10"/>
  <c r="G498" i="10"/>
  <c r="H498" i="10"/>
  <c r="G500" i="10"/>
  <c r="H500" i="10" s="1"/>
  <c r="G523" i="10"/>
  <c r="H523" i="10"/>
  <c r="G534" i="10"/>
  <c r="H534" i="10"/>
  <c r="G511" i="10"/>
  <c r="H511" i="10"/>
  <c r="D715" i="10" l="1"/>
  <c r="C668" i="10"/>
  <c r="C715" i="10" s="1"/>
  <c r="C496" i="10"/>
  <c r="C433" i="10"/>
  <c r="C441" i="10" s="1"/>
  <c r="CE71" i="10"/>
  <c r="C716" i="10" s="1"/>
  <c r="E623" i="10"/>
  <c r="G496" i="10" l="1"/>
  <c r="H496" i="10"/>
  <c r="E716" i="10"/>
  <c r="E711" i="10"/>
  <c r="E699" i="10"/>
  <c r="E695" i="10"/>
  <c r="E705" i="10"/>
  <c r="E701" i="10"/>
  <c r="E689" i="10"/>
  <c r="E685" i="10"/>
  <c r="E696" i="10"/>
  <c r="E683" i="10"/>
  <c r="E706" i="10"/>
  <c r="E698" i="10"/>
  <c r="E694" i="10"/>
  <c r="E691" i="10"/>
  <c r="E672" i="10"/>
  <c r="E669" i="10"/>
  <c r="E670" i="10"/>
  <c r="E647" i="10"/>
  <c r="E692" i="10"/>
  <c r="E690" i="10"/>
  <c r="E680" i="10"/>
  <c r="E671" i="10"/>
  <c r="E642" i="10"/>
  <c r="E641" i="10"/>
  <c r="E638" i="10"/>
  <c r="E637" i="10"/>
  <c r="E634" i="10"/>
  <c r="E633" i="10"/>
  <c r="E630" i="10"/>
  <c r="E625" i="10"/>
  <c r="E629" i="10"/>
  <c r="E628" i="10"/>
  <c r="E710" i="10"/>
  <c r="E702" i="10"/>
  <c r="E686" i="10"/>
  <c r="E678" i="10"/>
  <c r="E612" i="10"/>
  <c r="E707" i="10" s="1"/>
  <c r="E668" i="10" l="1"/>
  <c r="E626" i="10"/>
  <c r="E688" i="10"/>
  <c r="E631" i="10"/>
  <c r="E635" i="10"/>
  <c r="E639" i="10"/>
  <c r="E643" i="10"/>
  <c r="E681" i="10"/>
  <c r="E645" i="10"/>
  <c r="E684" i="10"/>
  <c r="E673" i="10"/>
  <c r="E700" i="10"/>
  <c r="E675" i="10"/>
  <c r="E704" i="10"/>
  <c r="E693" i="10"/>
  <c r="E709" i="10"/>
  <c r="E703" i="10"/>
  <c r="E676" i="10"/>
  <c r="E677" i="10"/>
  <c r="E627" i="10"/>
  <c r="E624" i="10"/>
  <c r="E632" i="10"/>
  <c r="E636" i="10"/>
  <c r="E640" i="10"/>
  <c r="E644" i="10"/>
  <c r="E682" i="10"/>
  <c r="E646" i="10"/>
  <c r="E687" i="10"/>
  <c r="E674" i="10"/>
  <c r="E708" i="10"/>
  <c r="E679" i="10"/>
  <c r="E712" i="10"/>
  <c r="E697" i="10"/>
  <c r="E713" i="10"/>
  <c r="E715" i="10" l="1"/>
  <c r="F624" i="10"/>
  <c r="F712" i="10" l="1"/>
  <c r="F708" i="10"/>
  <c r="F704" i="10"/>
  <c r="F700" i="10"/>
  <c r="F696" i="10"/>
  <c r="F710" i="10"/>
  <c r="F706" i="10"/>
  <c r="F702" i="10"/>
  <c r="F698" i="10"/>
  <c r="F694" i="10"/>
  <c r="F690" i="10"/>
  <c r="F686" i="10"/>
  <c r="F709" i="10"/>
  <c r="F701" i="10"/>
  <c r="F693" i="10"/>
  <c r="F692" i="10"/>
  <c r="F691" i="10"/>
  <c r="F684" i="10"/>
  <c r="F680" i="10"/>
  <c r="F676" i="10"/>
  <c r="F672" i="10"/>
  <c r="F711" i="10"/>
  <c r="F703" i="10"/>
  <c r="F713" i="10"/>
  <c r="F716" i="10"/>
  <c r="F697" i="10"/>
  <c r="F689" i="10"/>
  <c r="F687" i="10"/>
  <c r="F670" i="10"/>
  <c r="F647" i="10"/>
  <c r="F646" i="10"/>
  <c r="F645" i="10"/>
  <c r="F685" i="10"/>
  <c r="F683" i="10"/>
  <c r="F682" i="10"/>
  <c r="F681" i="10"/>
  <c r="F671" i="10"/>
  <c r="F644" i="10"/>
  <c r="F705" i="10"/>
  <c r="F688" i="10"/>
  <c r="F679" i="10"/>
  <c r="F678" i="10"/>
  <c r="F677" i="10"/>
  <c r="F668" i="10"/>
  <c r="F628" i="10"/>
  <c r="F643" i="10"/>
  <c r="F641" i="10"/>
  <c r="F639" i="10"/>
  <c r="F637" i="10"/>
  <c r="F635" i="10"/>
  <c r="F633" i="10"/>
  <c r="F631" i="10"/>
  <c r="F675" i="10"/>
  <c r="F673" i="10"/>
  <c r="F707" i="10"/>
  <c r="F695" i="10"/>
  <c r="F642" i="10"/>
  <c r="F640" i="10"/>
  <c r="F638" i="10"/>
  <c r="F636" i="10"/>
  <c r="F634" i="10"/>
  <c r="F632" i="10"/>
  <c r="F630" i="10"/>
  <c r="F699" i="10"/>
  <c r="F627" i="10"/>
  <c r="F669" i="10"/>
  <c r="F626" i="10"/>
  <c r="F674" i="10"/>
  <c r="F629" i="10"/>
  <c r="F625" i="10"/>
  <c r="F715" i="10" l="1"/>
  <c r="G625" i="10"/>
  <c r="G713" i="10" l="1"/>
  <c r="G709" i="10"/>
  <c r="G705" i="10"/>
  <c r="G701" i="10"/>
  <c r="G697" i="10"/>
  <c r="G693" i="10"/>
  <c r="G716" i="10"/>
  <c r="G711" i="10"/>
  <c r="G707" i="10"/>
  <c r="G703" i="10"/>
  <c r="G699" i="10"/>
  <c r="G695" i="10"/>
  <c r="G691" i="10"/>
  <c r="G687" i="10"/>
  <c r="G706" i="10"/>
  <c r="G698" i="10"/>
  <c r="G690" i="10"/>
  <c r="G689" i="10"/>
  <c r="G688" i="10"/>
  <c r="G681" i="10"/>
  <c r="G677" i="10"/>
  <c r="G673" i="10"/>
  <c r="G708" i="10"/>
  <c r="G700" i="10"/>
  <c r="G710" i="10"/>
  <c r="G712" i="10"/>
  <c r="G685" i="10"/>
  <c r="G684" i="10"/>
  <c r="G683" i="10"/>
  <c r="G682" i="10"/>
  <c r="G671" i="10"/>
  <c r="G704" i="10"/>
  <c r="G692" i="10"/>
  <c r="G680" i="10"/>
  <c r="G679" i="10"/>
  <c r="G678" i="10"/>
  <c r="G668" i="10"/>
  <c r="G702" i="10"/>
  <c r="G686" i="10"/>
  <c r="G676" i="10"/>
  <c r="G675" i="10"/>
  <c r="G674" i="10"/>
  <c r="G669" i="10"/>
  <c r="G627" i="10"/>
  <c r="G670" i="10"/>
  <c r="G647" i="10"/>
  <c r="G645" i="10"/>
  <c r="G696" i="10"/>
  <c r="G642" i="10"/>
  <c r="G640" i="10"/>
  <c r="G638" i="10"/>
  <c r="G636" i="10"/>
  <c r="G634" i="10"/>
  <c r="G632" i="10"/>
  <c r="G630" i="10"/>
  <c r="G646" i="10"/>
  <c r="G629" i="10"/>
  <c r="G626" i="10"/>
  <c r="G672" i="10"/>
  <c r="G639" i="10"/>
  <c r="G631" i="10"/>
  <c r="G628" i="10"/>
  <c r="G644" i="10"/>
  <c r="G641" i="10"/>
  <c r="G633" i="10"/>
  <c r="G694" i="10"/>
  <c r="G643" i="10"/>
  <c r="G635" i="10"/>
  <c r="G637" i="10"/>
  <c r="H628" i="10" l="1"/>
  <c r="G715" i="10"/>
  <c r="H710" i="10" l="1"/>
  <c r="H706" i="10"/>
  <c r="H702" i="10"/>
  <c r="H698" i="10"/>
  <c r="H694" i="10"/>
  <c r="H712" i="10"/>
  <c r="H708" i="10"/>
  <c r="H704" i="10"/>
  <c r="H700" i="10"/>
  <c r="H696" i="10"/>
  <c r="H692" i="10"/>
  <c r="H688" i="10"/>
  <c r="H711" i="10"/>
  <c r="H703" i="10"/>
  <c r="H695" i="10"/>
  <c r="H687" i="10"/>
  <c r="H686" i="10"/>
  <c r="H685" i="10"/>
  <c r="H682" i="10"/>
  <c r="H678" i="10"/>
  <c r="H674" i="10"/>
  <c r="H713" i="10"/>
  <c r="H705" i="10"/>
  <c r="H697" i="10"/>
  <c r="H716" i="10"/>
  <c r="H707" i="10"/>
  <c r="H709" i="10"/>
  <c r="H681" i="10"/>
  <c r="H680" i="10"/>
  <c r="H679" i="10"/>
  <c r="H668" i="10"/>
  <c r="H701" i="10"/>
  <c r="H690" i="10"/>
  <c r="H677" i="10"/>
  <c r="H676" i="10"/>
  <c r="H675" i="10"/>
  <c r="H669" i="10"/>
  <c r="H699" i="10"/>
  <c r="H673" i="10"/>
  <c r="H672" i="10"/>
  <c r="H670" i="10"/>
  <c r="H647" i="10"/>
  <c r="H646" i="10"/>
  <c r="H645" i="10"/>
  <c r="H629" i="10"/>
  <c r="H693" i="10"/>
  <c r="H683" i="10"/>
  <c r="H642" i="10"/>
  <c r="H640" i="10"/>
  <c r="H638" i="10"/>
  <c r="H636" i="10"/>
  <c r="H634" i="10"/>
  <c r="H632" i="10"/>
  <c r="H630" i="10"/>
  <c r="H671" i="10"/>
  <c r="H689" i="10"/>
  <c r="H684" i="10"/>
  <c r="H644" i="10"/>
  <c r="H643" i="10"/>
  <c r="H641" i="10"/>
  <c r="H639" i="10"/>
  <c r="H637" i="10"/>
  <c r="H635" i="10"/>
  <c r="H633" i="10"/>
  <c r="H631" i="10"/>
  <c r="H691" i="10"/>
  <c r="H715" i="10" l="1"/>
  <c r="I629" i="10"/>
  <c r="I716" i="10" l="1"/>
  <c r="I711" i="10"/>
  <c r="I707" i="10"/>
  <c r="I703" i="10"/>
  <c r="I699" i="10"/>
  <c r="I695" i="10"/>
  <c r="I713" i="10"/>
  <c r="I709" i="10"/>
  <c r="I705" i="10"/>
  <c r="I701" i="10"/>
  <c r="I697" i="10"/>
  <c r="I693" i="10"/>
  <c r="I689" i="10"/>
  <c r="I685" i="10"/>
  <c r="I708" i="10"/>
  <c r="I700" i="10"/>
  <c r="I683" i="10"/>
  <c r="I679" i="10"/>
  <c r="I675" i="10"/>
  <c r="I710" i="10"/>
  <c r="I702" i="10"/>
  <c r="I712" i="10"/>
  <c r="I706" i="10"/>
  <c r="I704" i="10"/>
  <c r="I692" i="10"/>
  <c r="I690" i="10"/>
  <c r="I678" i="10"/>
  <c r="I677" i="10"/>
  <c r="I676" i="10"/>
  <c r="I669" i="10"/>
  <c r="I698" i="10"/>
  <c r="I688" i="10"/>
  <c r="I686" i="10"/>
  <c r="I674" i="10"/>
  <c r="I673" i="10"/>
  <c r="I672" i="10"/>
  <c r="I670" i="10"/>
  <c r="I647" i="10"/>
  <c r="I646" i="10"/>
  <c r="I645" i="10"/>
  <c r="I696" i="10"/>
  <c r="I694" i="10"/>
  <c r="I691" i="10"/>
  <c r="I684" i="10"/>
  <c r="I671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1" i="10"/>
  <c r="I687" i="10"/>
  <c r="I668" i="10"/>
  <c r="I682" i="10"/>
  <c r="I680" i="10"/>
  <c r="I715" i="10" l="1"/>
  <c r="J630" i="10"/>
  <c r="J712" i="10" l="1"/>
  <c r="J708" i="10"/>
  <c r="J704" i="10"/>
  <c r="J700" i="10"/>
  <c r="J696" i="10"/>
  <c r="J710" i="10"/>
  <c r="J706" i="10"/>
  <c r="J702" i="10"/>
  <c r="J698" i="10"/>
  <c r="J694" i="10"/>
  <c r="J690" i="10"/>
  <c r="J686" i="10"/>
  <c r="J713" i="10"/>
  <c r="J705" i="10"/>
  <c r="J697" i="10"/>
  <c r="J684" i="10"/>
  <c r="J680" i="10"/>
  <c r="J676" i="10"/>
  <c r="J672" i="10"/>
  <c r="J716" i="10"/>
  <c r="J707" i="10"/>
  <c r="J699" i="10"/>
  <c r="J709" i="10"/>
  <c r="J701" i="10"/>
  <c r="J688" i="10"/>
  <c r="J675" i="10"/>
  <c r="J674" i="10"/>
  <c r="J673" i="10"/>
  <c r="J670" i="10"/>
  <c r="J647" i="10"/>
  <c r="J646" i="10"/>
  <c r="J645" i="10"/>
  <c r="J711" i="10"/>
  <c r="J691" i="10"/>
  <c r="J671" i="10"/>
  <c r="J644" i="10"/>
  <c r="J643" i="10"/>
  <c r="J695" i="10"/>
  <c r="J693" i="10"/>
  <c r="J689" i="10"/>
  <c r="J687" i="10"/>
  <c r="J683" i="10"/>
  <c r="J682" i="10"/>
  <c r="J681" i="10"/>
  <c r="J668" i="10"/>
  <c r="J703" i="10"/>
  <c r="J685" i="10"/>
  <c r="J679" i="10"/>
  <c r="J677" i="10"/>
  <c r="J692" i="10"/>
  <c r="J641" i="10"/>
  <c r="J639" i="10"/>
  <c r="J637" i="10"/>
  <c r="J635" i="10"/>
  <c r="J633" i="10"/>
  <c r="J631" i="10"/>
  <c r="J715" i="10" s="1"/>
  <c r="J678" i="10"/>
  <c r="J669" i="10"/>
  <c r="J636" i="10"/>
  <c r="J638" i="10"/>
  <c r="J640" i="10"/>
  <c r="J632" i="10"/>
  <c r="J642" i="10"/>
  <c r="J634" i="10"/>
  <c r="K644" i="10" l="1"/>
  <c r="L647" i="10"/>
  <c r="L710" i="10" l="1"/>
  <c r="M710" i="10" s="1"/>
  <c r="L706" i="10"/>
  <c r="M706" i="10" s="1"/>
  <c r="L702" i="10"/>
  <c r="M702" i="10" s="1"/>
  <c r="L698" i="10"/>
  <c r="M698" i="10" s="1"/>
  <c r="L694" i="10"/>
  <c r="M694" i="10" s="1"/>
  <c r="L712" i="10"/>
  <c r="M712" i="10" s="1"/>
  <c r="L708" i="10"/>
  <c r="M708" i="10" s="1"/>
  <c r="L704" i="10"/>
  <c r="M704" i="10" s="1"/>
  <c r="L700" i="10"/>
  <c r="M700" i="10" s="1"/>
  <c r="L696" i="10"/>
  <c r="M696" i="10" s="1"/>
  <c r="L692" i="10"/>
  <c r="M692" i="10" s="1"/>
  <c r="L688" i="10"/>
  <c r="M688" i="10" s="1"/>
  <c r="L716" i="10"/>
  <c r="L707" i="10"/>
  <c r="M707" i="10" s="1"/>
  <c r="L699" i="10"/>
  <c r="M699" i="10" s="1"/>
  <c r="L691" i="10"/>
  <c r="M691" i="10" s="1"/>
  <c r="L690" i="10"/>
  <c r="M690" i="10" s="1"/>
  <c r="L689" i="10"/>
  <c r="M689" i="10" s="1"/>
  <c r="L682" i="10"/>
  <c r="M682" i="10" s="1"/>
  <c r="L678" i="10"/>
  <c r="M678" i="10" s="1"/>
  <c r="L674" i="10"/>
  <c r="M674" i="10" s="1"/>
  <c r="L709" i="10"/>
  <c r="M709" i="10" s="1"/>
  <c r="L701" i="10"/>
  <c r="M701" i="10" s="1"/>
  <c r="L711" i="10"/>
  <c r="M711" i="10" s="1"/>
  <c r="L684" i="10"/>
  <c r="M684" i="10" s="1"/>
  <c r="L683" i="10"/>
  <c r="M683" i="10" s="1"/>
  <c r="L668" i="10"/>
  <c r="L705" i="10"/>
  <c r="M705" i="10" s="1"/>
  <c r="L695" i="10"/>
  <c r="M695" i="10" s="1"/>
  <c r="L693" i="10"/>
  <c r="M693" i="10" s="1"/>
  <c r="L687" i="10"/>
  <c r="M687" i="10" s="1"/>
  <c r="L685" i="10"/>
  <c r="M685" i="10" s="1"/>
  <c r="L681" i="10"/>
  <c r="M681" i="10" s="1"/>
  <c r="L680" i="10"/>
  <c r="M680" i="10" s="1"/>
  <c r="L679" i="10"/>
  <c r="M679" i="10" s="1"/>
  <c r="L669" i="10"/>
  <c r="M669" i="10" s="1"/>
  <c r="L713" i="10"/>
  <c r="M713" i="10" s="1"/>
  <c r="L703" i="10"/>
  <c r="M703" i="10" s="1"/>
  <c r="L677" i="10"/>
  <c r="M677" i="10" s="1"/>
  <c r="L676" i="10"/>
  <c r="M676" i="10" s="1"/>
  <c r="L675" i="10"/>
  <c r="M675" i="10" s="1"/>
  <c r="L670" i="10"/>
  <c r="M670" i="10" s="1"/>
  <c r="L697" i="10"/>
  <c r="M697" i="10" s="1"/>
  <c r="L673" i="10"/>
  <c r="M673" i="10" s="1"/>
  <c r="L671" i="10"/>
  <c r="M671" i="10" s="1"/>
  <c r="L686" i="10"/>
  <c r="M686" i="10" s="1"/>
  <c r="L672" i="10"/>
  <c r="M672" i="10" s="1"/>
  <c r="K713" i="10"/>
  <c r="K709" i="10"/>
  <c r="K705" i="10"/>
  <c r="K701" i="10"/>
  <c r="K697" i="10"/>
  <c r="K693" i="10"/>
  <c r="K716" i="10"/>
  <c r="K711" i="10"/>
  <c r="K707" i="10"/>
  <c r="K703" i="10"/>
  <c r="K699" i="10"/>
  <c r="K695" i="10"/>
  <c r="K691" i="10"/>
  <c r="K687" i="10"/>
  <c r="K710" i="10"/>
  <c r="K702" i="10"/>
  <c r="K694" i="10"/>
  <c r="K692" i="10"/>
  <c r="K681" i="10"/>
  <c r="K677" i="10"/>
  <c r="K673" i="10"/>
  <c r="K712" i="10"/>
  <c r="K704" i="10"/>
  <c r="K696" i="10"/>
  <c r="K706" i="10"/>
  <c r="K698" i="10"/>
  <c r="K686" i="10"/>
  <c r="K672" i="10"/>
  <c r="K671" i="10"/>
  <c r="K708" i="10"/>
  <c r="K689" i="10"/>
  <c r="K684" i="10"/>
  <c r="K683" i="10"/>
  <c r="K682" i="10"/>
  <c r="K668" i="10"/>
  <c r="K715" i="10" s="1"/>
  <c r="K685" i="10"/>
  <c r="K680" i="10"/>
  <c r="K679" i="10"/>
  <c r="K678" i="10"/>
  <c r="K669" i="10"/>
  <c r="K690" i="10"/>
  <c r="K675" i="10"/>
  <c r="K700" i="10"/>
  <c r="K676" i="10"/>
  <c r="K674" i="10"/>
  <c r="K688" i="10"/>
  <c r="K670" i="10"/>
  <c r="L715" i="10" l="1"/>
  <c r="M668" i="10"/>
  <c r="M715" i="10" s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69" i="1"/>
  <c r="N758" i="1"/>
  <c r="N753" i="1"/>
  <c r="N747" i="1"/>
  <c r="C16" i="8"/>
  <c r="F12" i="6"/>
  <c r="C469" i="1"/>
  <c r="F8" i="6"/>
  <c r="I377" i="9"/>
  <c r="C464" i="1"/>
  <c r="G122" i="9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V815" i="1"/>
  <c r="C120" i="8"/>
  <c r="F815" i="1"/>
  <c r="O816" i="1"/>
  <c r="E372" i="9"/>
  <c r="E44" i="9"/>
  <c r="E792" i="1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G816" i="1"/>
  <c r="C141" i="8"/>
  <c r="P816" i="1"/>
  <c r="G10" i="4"/>
  <c r="F10" i="4"/>
  <c r="I372" i="9"/>
  <c r="M816" i="1"/>
  <c r="I366" i="9"/>
  <c r="C430" i="1"/>
  <c r="I381" i="9"/>
  <c r="CF77" i="1"/>
  <c r="Q816" i="1"/>
  <c r="G612" i="1"/>
  <c r="E812" i="1"/>
  <c r="E749" i="1"/>
  <c r="E763" i="1"/>
  <c r="E787" i="1"/>
  <c r="I300" i="9"/>
  <c r="B10" i="4" l="1"/>
  <c r="E300" i="9"/>
  <c r="C204" i="9"/>
  <c r="E790" i="1"/>
  <c r="H300" i="9"/>
  <c r="E776" i="1"/>
  <c r="D815" i="1"/>
  <c r="E800" i="1"/>
  <c r="E788" i="1"/>
  <c r="E757" i="1"/>
  <c r="E108" i="9"/>
  <c r="E791" i="1"/>
  <c r="D268" i="9"/>
  <c r="E807" i="1"/>
  <c r="F332" i="9"/>
  <c r="I172" i="9"/>
  <c r="E775" i="1"/>
  <c r="E737" i="1"/>
  <c r="C236" i="9"/>
  <c r="E783" i="1"/>
  <c r="C12" i="9"/>
  <c r="I140" i="9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BT52" i="1"/>
  <c r="BT67" i="1" s="1"/>
  <c r="I305" i="9" s="1"/>
  <c r="V52" i="1"/>
  <c r="V67" i="1" s="1"/>
  <c r="J753" i="1" s="1"/>
  <c r="CF76" i="1"/>
  <c r="P52" i="1" s="1"/>
  <c r="P67" i="1" s="1"/>
  <c r="AJ52" i="1"/>
  <c r="AJ67" i="1" s="1"/>
  <c r="AJ71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H172" i="9"/>
  <c r="BD52" i="1"/>
  <c r="BD67" i="1" s="1"/>
  <c r="BD71" i="1" s="1"/>
  <c r="AM52" i="1"/>
  <c r="AM67" i="1" s="1"/>
  <c r="BF52" i="1"/>
  <c r="BF67" i="1" s="1"/>
  <c r="BF71" i="1" s="1"/>
  <c r="BQ52" i="1"/>
  <c r="BQ67" i="1" s="1"/>
  <c r="BQ71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AW52" i="1"/>
  <c r="AW67" i="1" s="1"/>
  <c r="AW71" i="1" s="1"/>
  <c r="G213" i="9" s="1"/>
  <c r="T52" i="1"/>
  <c r="T67" i="1" s="1"/>
  <c r="BN52" i="1"/>
  <c r="BN67" i="1" s="1"/>
  <c r="BN71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C614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BX52" i="1" l="1"/>
  <c r="BX67" i="1" s="1"/>
  <c r="BX71" i="1" s="1"/>
  <c r="C644" i="1" s="1"/>
  <c r="C638" i="1"/>
  <c r="C558" i="1"/>
  <c r="I277" i="9"/>
  <c r="F21" i="9"/>
  <c r="C499" i="1"/>
  <c r="G499" i="1" s="1"/>
  <c r="C671" i="1"/>
  <c r="F309" i="9"/>
  <c r="C623" i="1"/>
  <c r="C562" i="1"/>
  <c r="C702" i="1"/>
  <c r="V71" i="1"/>
  <c r="BP52" i="1"/>
  <c r="BP67" i="1" s="1"/>
  <c r="AN52" i="1"/>
  <c r="AN67" i="1" s="1"/>
  <c r="C550" i="1"/>
  <c r="G550" i="1" s="1"/>
  <c r="AG52" i="1"/>
  <c r="AG67" i="1" s="1"/>
  <c r="BO52" i="1"/>
  <c r="BO67" i="1" s="1"/>
  <c r="BO71" i="1" s="1"/>
  <c r="H245" i="9"/>
  <c r="J803" i="1"/>
  <c r="BT71" i="1"/>
  <c r="AB52" i="1"/>
  <c r="AB67" i="1" s="1"/>
  <c r="J759" i="1" s="1"/>
  <c r="H52" i="1"/>
  <c r="H67" i="1" s="1"/>
  <c r="H71" i="1" s="1"/>
  <c r="I149" i="9"/>
  <c r="D615" i="1"/>
  <c r="D710" i="1" s="1"/>
  <c r="J52" i="1"/>
  <c r="J67" i="1" s="1"/>
  <c r="J741" i="1" s="1"/>
  <c r="AH52" i="1"/>
  <c r="AH67" i="1" s="1"/>
  <c r="AF52" i="1"/>
  <c r="AF67" i="1" s="1"/>
  <c r="AF71" i="1" s="1"/>
  <c r="M71" i="1"/>
  <c r="C506" i="1" s="1"/>
  <c r="G506" i="1" s="1"/>
  <c r="C542" i="1"/>
  <c r="C631" i="1"/>
  <c r="E744" i="1"/>
  <c r="CE62" i="1"/>
  <c r="E756" i="1"/>
  <c r="E811" i="1"/>
  <c r="D108" i="9"/>
  <c r="CE48" i="1"/>
  <c r="C569" i="1"/>
  <c r="F341" i="9"/>
  <c r="F76" i="9"/>
  <c r="E751" i="1"/>
  <c r="T71" i="1"/>
  <c r="C549" i="1"/>
  <c r="G245" i="9"/>
  <c r="C624" i="1"/>
  <c r="I49" i="9"/>
  <c r="J747" i="1"/>
  <c r="J798" i="1"/>
  <c r="J739" i="1"/>
  <c r="J765" i="1"/>
  <c r="J806" i="10"/>
  <c r="J776" i="10"/>
  <c r="J755" i="10"/>
  <c r="N815" i="1"/>
  <c r="F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AL52" i="1"/>
  <c r="AL67" i="1" s="1"/>
  <c r="AL71" i="1" s="1"/>
  <c r="CC52" i="1"/>
  <c r="CC67" i="1" s="1"/>
  <c r="CC71" i="1" s="1"/>
  <c r="AC52" i="1"/>
  <c r="AC67" i="1" s="1"/>
  <c r="AC71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245" i="9" s="1"/>
  <c r="N52" i="1"/>
  <c r="N67" i="1" s="1"/>
  <c r="N71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AT52" i="1"/>
  <c r="AT67" i="1" s="1"/>
  <c r="AT71" i="1" s="1"/>
  <c r="E760" i="1"/>
  <c r="F236" i="9"/>
  <c r="E786" i="1"/>
  <c r="BC71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BI52" i="1"/>
  <c r="BI67" i="1" s="1"/>
  <c r="BI71" i="1" s="1"/>
  <c r="K52" i="1"/>
  <c r="K67" i="1" s="1"/>
  <c r="K71" i="1" s="1"/>
  <c r="H149" i="9"/>
  <c r="C701" i="1"/>
  <c r="C529" i="1"/>
  <c r="G529" i="1" s="1"/>
  <c r="D465" i="1"/>
  <c r="E177" i="9"/>
  <c r="H81" i="9"/>
  <c r="CB71" i="1"/>
  <c r="C622" i="1" s="1"/>
  <c r="F505" i="1"/>
  <c r="H505" i="1"/>
  <c r="F499" i="1"/>
  <c r="H499" i="1"/>
  <c r="E739" i="1"/>
  <c r="H12" i="9"/>
  <c r="E52" i="1"/>
  <c r="E67" i="1" s="1"/>
  <c r="E71" i="1" s="1"/>
  <c r="X52" i="1"/>
  <c r="X67" i="1" s="1"/>
  <c r="X71" i="1" s="1"/>
  <c r="BH52" i="1"/>
  <c r="BH67" i="1" s="1"/>
  <c r="BH71" i="1" s="1"/>
  <c r="I52" i="1"/>
  <c r="I67" i="1" s="1"/>
  <c r="I71" i="1" s="1"/>
  <c r="C674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541" i="1"/>
  <c r="C713" i="1"/>
  <c r="F213" i="9"/>
  <c r="C697" i="1"/>
  <c r="D149" i="9"/>
  <c r="C525" i="1"/>
  <c r="G525" i="1" s="1"/>
  <c r="E758" i="10"/>
  <c r="E774" i="10"/>
  <c r="E798" i="10"/>
  <c r="J738" i="1"/>
  <c r="G17" i="9"/>
  <c r="I273" i="9"/>
  <c r="J796" i="1"/>
  <c r="D684" i="1"/>
  <c r="D629" i="1"/>
  <c r="D626" i="1"/>
  <c r="D692" i="1"/>
  <c r="D642" i="1"/>
  <c r="D620" i="1"/>
  <c r="D668" i="1"/>
  <c r="D645" i="1"/>
  <c r="D617" i="1"/>
  <c r="D634" i="1"/>
  <c r="D641" i="1"/>
  <c r="D622" i="1"/>
  <c r="D674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C536" i="1"/>
  <c r="G536" i="1" s="1"/>
  <c r="H181" i="9"/>
  <c r="C708" i="1"/>
  <c r="J748" i="10"/>
  <c r="J763" i="10"/>
  <c r="J795" i="10"/>
  <c r="C102" i="8"/>
  <c r="C482" i="1"/>
  <c r="C498" i="1"/>
  <c r="G498" i="1" s="1"/>
  <c r="E21" i="9"/>
  <c r="C670" i="1"/>
  <c r="C687" i="1"/>
  <c r="C515" i="1"/>
  <c r="G515" i="1" s="1"/>
  <c r="H85" i="9"/>
  <c r="E760" i="10"/>
  <c r="E770" i="10"/>
  <c r="E786" i="10"/>
  <c r="E802" i="10"/>
  <c r="E810" i="10"/>
  <c r="F498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E806" i="10"/>
  <c r="F516" i="1"/>
  <c r="J735" i="1"/>
  <c r="D17" i="9"/>
  <c r="J800" i="1"/>
  <c r="F305" i="9"/>
  <c r="J771" i="10"/>
  <c r="C181" i="9"/>
  <c r="C703" i="1"/>
  <c r="C531" i="1"/>
  <c r="G531" i="1" s="1"/>
  <c r="C535" i="1"/>
  <c r="G535" i="1" s="1"/>
  <c r="C707" i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E341" i="9"/>
  <c r="G53" i="9"/>
  <c r="C507" i="1"/>
  <c r="G507" i="1" s="1"/>
  <c r="C679" i="1"/>
  <c r="C555" i="1"/>
  <c r="C617" i="1"/>
  <c r="F277" i="9"/>
  <c r="C523" i="1"/>
  <c r="G523" i="1" s="1"/>
  <c r="C695" i="1"/>
  <c r="I117" i="9"/>
  <c r="C501" i="1" l="1"/>
  <c r="G501" i="1" s="1"/>
  <c r="H21" i="9"/>
  <c r="C673" i="1"/>
  <c r="C694" i="1"/>
  <c r="C522" i="1"/>
  <c r="G522" i="1" s="1"/>
  <c r="H17" i="9"/>
  <c r="D305" i="9"/>
  <c r="D687" i="1"/>
  <c r="D672" i="1"/>
  <c r="D671" i="1"/>
  <c r="D632" i="1"/>
  <c r="D644" i="1"/>
  <c r="C545" i="1"/>
  <c r="G545" i="1" s="1"/>
  <c r="D117" i="9"/>
  <c r="C690" i="1"/>
  <c r="C518" i="1"/>
  <c r="G518" i="1" s="1"/>
  <c r="C502" i="1"/>
  <c r="G502" i="1" s="1"/>
  <c r="C676" i="1"/>
  <c r="C504" i="1"/>
  <c r="G504" i="1" s="1"/>
  <c r="D53" i="9"/>
  <c r="F181" i="9"/>
  <c r="C534" i="1"/>
  <c r="G534" i="1" s="1"/>
  <c r="C706" i="1"/>
  <c r="C709" i="1"/>
  <c r="C552" i="1"/>
  <c r="C554" i="1"/>
  <c r="E277" i="9"/>
  <c r="C634" i="1"/>
  <c r="C639" i="1"/>
  <c r="H309" i="9"/>
  <c r="C564" i="1"/>
  <c r="I181" i="9"/>
  <c r="J771" i="1"/>
  <c r="AN71" i="1"/>
  <c r="C636" i="1"/>
  <c r="C553" i="1"/>
  <c r="D277" i="9"/>
  <c r="C511" i="1"/>
  <c r="D85" i="9"/>
  <c r="C683" i="1"/>
  <c r="G113" i="9"/>
  <c r="AB71" i="1"/>
  <c r="J799" i="1"/>
  <c r="E305" i="9"/>
  <c r="BP71" i="1"/>
  <c r="C117" i="9"/>
  <c r="C517" i="1"/>
  <c r="G517" i="1" s="1"/>
  <c r="C689" i="1"/>
  <c r="C628" i="1"/>
  <c r="C647" i="1"/>
  <c r="I309" i="9"/>
  <c r="C640" i="1"/>
  <c r="C565" i="1"/>
  <c r="C637" i="1"/>
  <c r="H277" i="9"/>
  <c r="C557" i="1"/>
  <c r="I341" i="9"/>
  <c r="F145" i="9"/>
  <c r="AH71" i="1"/>
  <c r="C524" i="1"/>
  <c r="C149" i="9"/>
  <c r="C696" i="1"/>
  <c r="C85" i="9"/>
  <c r="C510" i="1"/>
  <c r="G510" i="1" s="1"/>
  <c r="C682" i="1"/>
  <c r="C710" i="1"/>
  <c r="C538" i="1"/>
  <c r="G538" i="1" s="1"/>
  <c r="C213" i="9"/>
  <c r="G85" i="9"/>
  <c r="C514" i="1"/>
  <c r="G514" i="1" s="1"/>
  <c r="C686" i="1"/>
  <c r="C519" i="1"/>
  <c r="G519" i="1" s="1"/>
  <c r="C49" i="9"/>
  <c r="J71" i="1"/>
  <c r="I21" i="9"/>
  <c r="C546" i="1"/>
  <c r="G546" i="1" s="1"/>
  <c r="D245" i="9"/>
  <c r="C630" i="1"/>
  <c r="C540" i="1"/>
  <c r="G540" i="1" s="1"/>
  <c r="C712" i="1"/>
  <c r="E213" i="9"/>
  <c r="E117" i="9"/>
  <c r="C641" i="1"/>
  <c r="C566" i="1"/>
  <c r="C341" i="9"/>
  <c r="C677" i="1"/>
  <c r="E53" i="9"/>
  <c r="C505" i="1"/>
  <c r="G505" i="1" s="1"/>
  <c r="C618" i="1"/>
  <c r="E145" i="9"/>
  <c r="AG71" i="1"/>
  <c r="J764" i="1"/>
  <c r="E815" i="1"/>
  <c r="C678" i="1"/>
  <c r="F53" i="9"/>
  <c r="H498" i="1"/>
  <c r="D715" i="1"/>
  <c r="H516" i="1"/>
  <c r="I364" i="9"/>
  <c r="E816" i="1"/>
  <c r="C428" i="1"/>
  <c r="H544" i="1"/>
  <c r="C573" i="1"/>
  <c r="C373" i="9"/>
  <c r="H117" i="9"/>
  <c r="H520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H515" i="1"/>
  <c r="F522" i="1"/>
  <c r="H522" i="1"/>
  <c r="F510" i="1"/>
  <c r="H510" i="1"/>
  <c r="F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C496" i="1" l="1"/>
  <c r="C668" i="1"/>
  <c r="C21" i="9"/>
  <c r="C526" i="1"/>
  <c r="E149" i="9"/>
  <c r="C698" i="1"/>
  <c r="G524" i="1"/>
  <c r="H524" i="1"/>
  <c r="C699" i="1"/>
  <c r="C527" i="1"/>
  <c r="G527" i="1" s="1"/>
  <c r="F149" i="9"/>
  <c r="C53" i="9"/>
  <c r="C675" i="1"/>
  <c r="C503" i="1"/>
  <c r="G503" i="1" s="1"/>
  <c r="C521" i="1"/>
  <c r="G521" i="1" s="1"/>
  <c r="G117" i="9"/>
  <c r="C693" i="1"/>
  <c r="C705" i="1"/>
  <c r="E181" i="9"/>
  <c r="C533" i="1"/>
  <c r="G533" i="1" s="1"/>
  <c r="H513" i="1"/>
  <c r="C561" i="1"/>
  <c r="E309" i="9"/>
  <c r="C621" i="1"/>
  <c r="G511" i="1"/>
  <c r="H511" i="1"/>
  <c r="H509" i="1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E612" i="1"/>
  <c r="C715" i="1"/>
  <c r="E623" i="1"/>
  <c r="I373" i="9"/>
  <c r="G526" i="1"/>
  <c r="H526" i="1"/>
  <c r="E693" i="1"/>
  <c r="G496" i="1"/>
  <c r="H496" i="1" s="1"/>
  <c r="C648" i="1"/>
  <c r="M716" i="1" s="1"/>
  <c r="Y816" i="1" s="1"/>
  <c r="C433" i="1"/>
  <c r="C441" i="1" s="1"/>
  <c r="J816" i="1"/>
  <c r="I369" i="9"/>
  <c r="J815" i="10"/>
  <c r="E627" i="1" l="1"/>
  <c r="E635" i="1"/>
  <c r="E716" i="1"/>
  <c r="E705" i="1"/>
  <c r="E641" i="1"/>
  <c r="E624" i="1"/>
  <c r="E674" i="1"/>
  <c r="E636" i="1"/>
  <c r="E630" i="1"/>
  <c r="E672" i="1"/>
  <c r="E629" i="1"/>
  <c r="E669" i="1"/>
  <c r="E683" i="1"/>
  <c r="E642" i="1"/>
  <c r="E685" i="1"/>
  <c r="E709" i="1"/>
  <c r="E645" i="1"/>
  <c r="E625" i="1"/>
  <c r="E628" i="1"/>
  <c r="E643" i="1"/>
  <c r="E647" i="1"/>
  <c r="E687" i="1"/>
  <c r="E707" i="1"/>
  <c r="E701" i="1"/>
  <c r="E634" i="1"/>
  <c r="E633" i="1"/>
  <c r="E697" i="1"/>
  <c r="E644" i="1"/>
  <c r="E679" i="1"/>
  <c r="E702" i="1"/>
  <c r="E646" i="1"/>
  <c r="E688" i="1"/>
  <c r="E678" i="1"/>
  <c r="E682" i="1"/>
  <c r="E677" i="1"/>
  <c r="E700" i="1"/>
  <c r="E639" i="1"/>
  <c r="E673" i="1"/>
  <c r="E695" i="1"/>
  <c r="E675" i="1"/>
  <c r="E686" i="1"/>
  <c r="E626" i="1"/>
  <c r="E631" i="1"/>
  <c r="E690" i="1"/>
  <c r="E632" i="1"/>
  <c r="E637" i="1"/>
  <c r="E692" i="1"/>
  <c r="E706" i="1"/>
  <c r="E696" i="1"/>
  <c r="E681" i="1"/>
  <c r="E640" i="1"/>
  <c r="E704" i="1"/>
  <c r="E708" i="1"/>
  <c r="E680" i="1"/>
  <c r="E676" i="1"/>
  <c r="E703" i="1"/>
  <c r="E713" i="1"/>
  <c r="E684" i="1"/>
  <c r="E671" i="1"/>
  <c r="E670" i="1"/>
  <c r="E699" i="1"/>
  <c r="E698" i="1"/>
  <c r="E712" i="1"/>
  <c r="E710" i="1"/>
  <c r="E638" i="1"/>
  <c r="E668" i="1"/>
  <c r="E711" i="1"/>
  <c r="E689" i="1"/>
  <c r="E694" i="1"/>
  <c r="E691" i="1"/>
  <c r="F624" i="1" l="1"/>
  <c r="E715" i="1"/>
  <c r="F671" i="1" l="1"/>
  <c r="F708" i="1"/>
  <c r="F682" i="1"/>
  <c r="F692" i="1"/>
  <c r="F701" i="1"/>
  <c r="F686" i="1"/>
  <c r="F698" i="1"/>
  <c r="F702" i="1"/>
  <c r="F699" i="1"/>
  <c r="F711" i="1"/>
  <c r="F703" i="1"/>
  <c r="F641" i="1"/>
  <c r="F629" i="1"/>
  <c r="F626" i="1"/>
  <c r="F637" i="1"/>
  <c r="F678" i="1"/>
  <c r="F677" i="1"/>
  <c r="F635" i="1"/>
  <c r="F705" i="1"/>
  <c r="F716" i="1"/>
  <c r="F709" i="1"/>
  <c r="F675" i="1"/>
  <c r="F634" i="1"/>
  <c r="F704" i="1"/>
  <c r="F700" i="1"/>
  <c r="F713" i="1"/>
  <c r="F683" i="1"/>
  <c r="F643" i="1"/>
  <c r="F680" i="1"/>
  <c r="F687" i="1"/>
  <c r="F640" i="1"/>
  <c r="F645" i="1"/>
  <c r="F706" i="1"/>
  <c r="F636" i="1"/>
  <c r="F710" i="1"/>
  <c r="F684" i="1"/>
  <c r="F668" i="1"/>
  <c r="F707" i="1"/>
  <c r="F688" i="1"/>
  <c r="F679" i="1"/>
  <c r="F630" i="1"/>
  <c r="F712" i="1"/>
  <c r="F633" i="1"/>
  <c r="F690" i="1"/>
  <c r="F647" i="1"/>
  <c r="F669" i="1"/>
  <c r="F674" i="1"/>
  <c r="F632" i="1"/>
  <c r="F693" i="1"/>
  <c r="F642" i="1"/>
  <c r="F672" i="1"/>
  <c r="F644" i="1"/>
  <c r="F694" i="1"/>
  <c r="F639" i="1"/>
  <c r="F673" i="1"/>
  <c r="F685" i="1"/>
  <c r="F676" i="1"/>
  <c r="F625" i="1"/>
  <c r="F689" i="1"/>
  <c r="F681" i="1"/>
  <c r="F631" i="1"/>
  <c r="F696" i="1"/>
  <c r="F646" i="1"/>
  <c r="F695" i="1"/>
  <c r="F691" i="1"/>
  <c r="F638" i="1"/>
  <c r="F670" i="1"/>
  <c r="F697" i="1"/>
  <c r="F628" i="1"/>
  <c r="F627" i="1"/>
  <c r="F715" i="1" l="1"/>
  <c r="G625" i="1"/>
  <c r="G644" i="1" l="1"/>
  <c r="G638" i="1"/>
  <c r="G702" i="1"/>
  <c r="G669" i="1"/>
  <c r="G645" i="1"/>
  <c r="G640" i="1"/>
  <c r="G626" i="1"/>
  <c r="G689" i="1"/>
  <c r="G628" i="1"/>
  <c r="G674" i="1"/>
  <c r="G696" i="1"/>
  <c r="G632" i="1"/>
  <c r="G705" i="1"/>
  <c r="G686" i="1"/>
  <c r="G671" i="1"/>
  <c r="G629" i="1"/>
  <c r="G681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707" i="1"/>
  <c r="G676" i="1"/>
  <c r="G709" i="1"/>
  <c r="G639" i="1"/>
  <c r="G687" i="1"/>
  <c r="G700" i="1"/>
  <c r="G682" i="1"/>
  <c r="G694" i="1"/>
  <c r="G672" i="1"/>
  <c r="G679" i="1"/>
  <c r="G680" i="1"/>
  <c r="G670" i="1"/>
  <c r="G698" i="1"/>
  <c r="G631" i="1"/>
  <c r="G703" i="1"/>
  <c r="G701" i="1"/>
  <c r="G627" i="1"/>
  <c r="G668" i="1"/>
  <c r="G675" i="1"/>
  <c r="G704" i="1"/>
  <c r="G635" i="1"/>
  <c r="G713" i="1"/>
  <c r="G643" i="1"/>
  <c r="G641" i="1"/>
  <c r="G708" i="1"/>
  <c r="G715" i="1" l="1"/>
  <c r="H628" i="1"/>
  <c r="H712" i="1" l="1"/>
  <c r="H636" i="1"/>
  <c r="H707" i="1"/>
  <c r="H698" i="1"/>
  <c r="H685" i="1"/>
  <c r="H634" i="1"/>
  <c r="H689" i="1"/>
  <c r="H706" i="1"/>
  <c r="H710" i="1"/>
  <c r="H672" i="1"/>
  <c r="H697" i="1"/>
  <c r="H694" i="1"/>
  <c r="H687" i="1"/>
  <c r="H674" i="1"/>
  <c r="H691" i="1"/>
  <c r="H642" i="1"/>
  <c r="H696" i="1"/>
  <c r="H684" i="1"/>
  <c r="H705" i="1"/>
  <c r="H690" i="1"/>
  <c r="H637" i="1"/>
  <c r="H695" i="1"/>
  <c r="H644" i="1"/>
  <c r="H709" i="1"/>
  <c r="H645" i="1"/>
  <c r="H678" i="1"/>
  <c r="H677" i="1"/>
  <c r="H681" i="1"/>
  <c r="H708" i="1"/>
  <c r="H693" i="1"/>
  <c r="H692" i="1"/>
  <c r="H716" i="1"/>
  <c r="H640" i="1"/>
  <c r="H700" i="1"/>
  <c r="H683" i="1"/>
  <c r="H633" i="1"/>
  <c r="H680" i="1"/>
  <c r="H675" i="1"/>
  <c r="H647" i="1"/>
  <c r="H682" i="1"/>
  <c r="H638" i="1"/>
  <c r="H703" i="1"/>
  <c r="H671" i="1"/>
  <c r="H639" i="1"/>
  <c r="H688" i="1"/>
  <c r="H702" i="1"/>
  <c r="H711" i="1"/>
  <c r="H631" i="1"/>
  <c r="H713" i="1"/>
  <c r="H641" i="1"/>
  <c r="H699" i="1"/>
  <c r="H701" i="1"/>
  <c r="H670" i="1"/>
  <c r="H629" i="1"/>
  <c r="H704" i="1"/>
  <c r="H635" i="1"/>
  <c r="H673" i="1"/>
  <c r="H643" i="1"/>
  <c r="H679" i="1"/>
  <c r="H686" i="1"/>
  <c r="H632" i="1"/>
  <c r="H676" i="1"/>
  <c r="H668" i="1"/>
  <c r="H669" i="1"/>
  <c r="H646" i="1"/>
  <c r="H630" i="1"/>
  <c r="H715" i="1" l="1"/>
  <c r="I629" i="1"/>
  <c r="I635" i="1" l="1"/>
  <c r="I696" i="1"/>
  <c r="I644" i="1"/>
  <c r="I680" i="1"/>
  <c r="I695" i="1"/>
  <c r="I713" i="1"/>
  <c r="I643" i="1"/>
  <c r="I678" i="1"/>
  <c r="I633" i="1"/>
  <c r="I645" i="1"/>
  <c r="I670" i="1"/>
  <c r="I642" i="1"/>
  <c r="I681" i="1"/>
  <c r="I684" i="1"/>
  <c r="I711" i="1"/>
  <c r="I693" i="1"/>
  <c r="I634" i="1"/>
  <c r="I636" i="1"/>
  <c r="I716" i="1"/>
  <c r="I677" i="1"/>
  <c r="I683" i="1"/>
  <c r="I697" i="1"/>
  <c r="I704" i="1"/>
  <c r="I712" i="1"/>
  <c r="I708" i="1"/>
  <c r="I646" i="1"/>
  <c r="I685" i="1"/>
  <c r="I675" i="1"/>
  <c r="I690" i="1"/>
  <c r="I686" i="1"/>
  <c r="I639" i="1"/>
  <c r="I631" i="1"/>
  <c r="I638" i="1"/>
  <c r="I668" i="1"/>
  <c r="I703" i="1"/>
  <c r="I682" i="1"/>
  <c r="I687" i="1"/>
  <c r="I710" i="1"/>
  <c r="I671" i="1"/>
  <c r="I706" i="1"/>
  <c r="I707" i="1"/>
  <c r="I637" i="1"/>
  <c r="I692" i="1"/>
  <c r="I647" i="1"/>
  <c r="I676" i="1"/>
  <c r="I672" i="1"/>
  <c r="I640" i="1"/>
  <c r="I709" i="1"/>
  <c r="I630" i="1"/>
  <c r="I669" i="1"/>
  <c r="I705" i="1"/>
  <c r="I674" i="1"/>
  <c r="I689" i="1"/>
  <c r="I641" i="1"/>
  <c r="I694" i="1"/>
  <c r="I702" i="1"/>
  <c r="I673" i="1"/>
  <c r="I700" i="1"/>
  <c r="I699" i="1"/>
  <c r="I691" i="1"/>
  <c r="I688" i="1"/>
  <c r="I698" i="1"/>
  <c r="I701" i="1"/>
  <c r="I679" i="1"/>
  <c r="I632" i="1"/>
  <c r="I715" i="1" l="1"/>
  <c r="J630" i="1"/>
  <c r="J692" i="1" l="1"/>
  <c r="J691" i="1"/>
  <c r="J704" i="1"/>
  <c r="J709" i="1"/>
  <c r="J705" i="1"/>
  <c r="J676" i="1"/>
  <c r="J644" i="1"/>
  <c r="J696" i="1"/>
  <c r="J702" i="1"/>
  <c r="J706" i="1"/>
  <c r="J643" i="1"/>
  <c r="J716" i="1"/>
  <c r="J634" i="1"/>
  <c r="J639" i="1"/>
  <c r="J699" i="1"/>
  <c r="J636" i="1"/>
  <c r="J633" i="1"/>
  <c r="J683" i="1"/>
  <c r="J679" i="1"/>
  <c r="J681" i="1"/>
  <c r="J680" i="1"/>
  <c r="J632" i="1"/>
  <c r="J684" i="1"/>
  <c r="J647" i="1"/>
  <c r="J703" i="1"/>
  <c r="J677" i="1"/>
  <c r="J640" i="1"/>
  <c r="J637" i="1"/>
  <c r="J707" i="1"/>
  <c r="J674" i="1"/>
  <c r="J642" i="1"/>
  <c r="J671" i="1"/>
  <c r="J712" i="1"/>
  <c r="J645" i="1"/>
  <c r="J713" i="1"/>
  <c r="J635" i="1"/>
  <c r="J694" i="1"/>
  <c r="J698" i="1"/>
  <c r="J688" i="1"/>
  <c r="J689" i="1"/>
  <c r="J690" i="1"/>
  <c r="J686" i="1"/>
  <c r="J697" i="1"/>
  <c r="J693" i="1"/>
  <c r="J700" i="1"/>
  <c r="J711" i="1"/>
  <c r="J710" i="1"/>
  <c r="J641" i="1"/>
  <c r="J672" i="1"/>
  <c r="J638" i="1"/>
  <c r="J701" i="1"/>
  <c r="J669" i="1"/>
  <c r="J678" i="1"/>
  <c r="J695" i="1"/>
  <c r="J685" i="1"/>
  <c r="J675" i="1"/>
  <c r="J631" i="1"/>
  <c r="J668" i="1"/>
  <c r="J687" i="1"/>
  <c r="J682" i="1"/>
  <c r="J673" i="1"/>
  <c r="J708" i="1"/>
  <c r="J646" i="1"/>
  <c r="J670" i="1"/>
  <c r="J715" i="1" l="1"/>
  <c r="L647" i="1"/>
  <c r="K644" i="1"/>
  <c r="L710" i="1" l="1"/>
  <c r="M710" i="1" s="1"/>
  <c r="L678" i="1"/>
  <c r="M678" i="1" s="1"/>
  <c r="L691" i="1"/>
  <c r="M691" i="1" s="1"/>
  <c r="L669" i="1"/>
  <c r="M669" i="1" s="1"/>
  <c r="L683" i="1"/>
  <c r="M683" i="1" s="1"/>
  <c r="L705" i="1"/>
  <c r="M705" i="1" s="1"/>
  <c r="L716" i="1"/>
  <c r="L702" i="1"/>
  <c r="M702" i="1" s="1"/>
  <c r="L688" i="1"/>
  <c r="M688" i="1" s="1"/>
  <c r="L709" i="1"/>
  <c r="M709" i="1" s="1"/>
  <c r="L689" i="1"/>
  <c r="M689" i="1" s="1"/>
  <c r="L672" i="1"/>
  <c r="M672" i="1" s="1"/>
  <c r="L686" i="1"/>
  <c r="M686" i="1" s="1"/>
  <c r="L706" i="1"/>
  <c r="M706" i="1" s="1"/>
  <c r="L697" i="1"/>
  <c r="M697" i="1" s="1"/>
  <c r="L687" i="1"/>
  <c r="M687" i="1" s="1"/>
  <c r="L677" i="1"/>
  <c r="M677" i="1" s="1"/>
  <c r="L704" i="1"/>
  <c r="M704" i="1" s="1"/>
  <c r="L684" i="1"/>
  <c r="M684" i="1" s="1"/>
  <c r="L694" i="1"/>
  <c r="M694" i="1" s="1"/>
  <c r="L700" i="1"/>
  <c r="M700" i="1" s="1"/>
  <c r="L707" i="1"/>
  <c r="M707" i="1" s="1"/>
  <c r="L703" i="1"/>
  <c r="M703" i="1" s="1"/>
  <c r="L675" i="1"/>
  <c r="M675" i="1" s="1"/>
  <c r="L680" i="1"/>
  <c r="M680" i="1" s="1"/>
  <c r="L693" i="1"/>
  <c r="M693" i="1" s="1"/>
  <c r="L713" i="1"/>
  <c r="M713" i="1" s="1"/>
  <c r="L670" i="1"/>
  <c r="M670" i="1" s="1"/>
  <c r="L695" i="1"/>
  <c r="M695" i="1" s="1"/>
  <c r="L679" i="1"/>
  <c r="M679" i="1" s="1"/>
  <c r="L673" i="1"/>
  <c r="M673" i="1" s="1"/>
  <c r="L711" i="1"/>
  <c r="M711" i="1" s="1"/>
  <c r="L674" i="1"/>
  <c r="M674" i="1" s="1"/>
  <c r="L676" i="1"/>
  <c r="M676" i="1" s="1"/>
  <c r="L692" i="1"/>
  <c r="M692" i="1" s="1"/>
  <c r="L685" i="1"/>
  <c r="M685" i="1" s="1"/>
  <c r="L701" i="1"/>
  <c r="M701" i="1" s="1"/>
  <c r="L696" i="1"/>
  <c r="M696" i="1" s="1"/>
  <c r="L681" i="1"/>
  <c r="M681" i="1" s="1"/>
  <c r="L671" i="1"/>
  <c r="M671" i="1" s="1"/>
  <c r="L708" i="1"/>
  <c r="M708" i="1" s="1"/>
  <c r="L712" i="1"/>
  <c r="M712" i="1" s="1"/>
  <c r="L698" i="1"/>
  <c r="M698" i="1" s="1"/>
  <c r="L668" i="1"/>
  <c r="L690" i="1"/>
  <c r="M690" i="1" s="1"/>
  <c r="L682" i="1"/>
  <c r="M682" i="1" s="1"/>
  <c r="L699" i="1"/>
  <c r="M699" i="1" s="1"/>
  <c r="K716" i="1"/>
  <c r="K688" i="1"/>
  <c r="K704" i="1"/>
  <c r="K684" i="1"/>
  <c r="K675" i="1"/>
  <c r="K669" i="1"/>
  <c r="K682" i="1"/>
  <c r="K668" i="1"/>
  <c r="K715" i="1" s="1"/>
  <c r="K705" i="1"/>
  <c r="K710" i="1"/>
  <c r="K697" i="1"/>
  <c r="K683" i="1"/>
  <c r="K695" i="1"/>
  <c r="K685" i="1"/>
  <c r="K701" i="1"/>
  <c r="K706" i="1"/>
  <c r="K673" i="1"/>
  <c r="K709" i="1"/>
  <c r="K671" i="1"/>
  <c r="K672" i="1"/>
  <c r="K711" i="1"/>
  <c r="K700" i="1"/>
  <c r="K699" i="1"/>
  <c r="K694" i="1"/>
  <c r="K686" i="1"/>
  <c r="K702" i="1"/>
  <c r="K712" i="1"/>
  <c r="K691" i="1"/>
  <c r="K692" i="1"/>
  <c r="K693" i="1"/>
  <c r="K680" i="1"/>
  <c r="K690" i="1"/>
  <c r="K707" i="1"/>
  <c r="K674" i="1"/>
  <c r="K678" i="1"/>
  <c r="K687" i="1"/>
  <c r="K676" i="1"/>
  <c r="K689" i="1"/>
  <c r="K696" i="1"/>
  <c r="K677" i="1"/>
  <c r="K698" i="1"/>
  <c r="K670" i="1"/>
  <c r="K679" i="1"/>
  <c r="K703" i="1"/>
  <c r="K713" i="1"/>
  <c r="K708" i="1"/>
  <c r="K681" i="1"/>
  <c r="Y740" i="1" l="1"/>
  <c r="I23" i="9"/>
  <c r="E55" i="9"/>
  <c r="Y743" i="1"/>
  <c r="Y776" i="1"/>
  <c r="C215" i="9"/>
  <c r="Y777" i="1"/>
  <c r="D215" i="9"/>
  <c r="H87" i="9"/>
  <c r="Y753" i="1"/>
  <c r="F151" i="9"/>
  <c r="Y765" i="1"/>
  <c r="Y747" i="1"/>
  <c r="I55" i="9"/>
  <c r="Y739" i="1"/>
  <c r="H23" i="9"/>
  <c r="C183" i="9"/>
  <c r="Y769" i="1"/>
  <c r="D151" i="9"/>
  <c r="Y763" i="1"/>
  <c r="C87" i="9"/>
  <c r="Y748" i="1"/>
  <c r="C151" i="9"/>
  <c r="Y762" i="1"/>
  <c r="G55" i="9"/>
  <c r="Y745" i="1"/>
  <c r="Y773" i="1"/>
  <c r="G183" i="9"/>
  <c r="F183" i="9"/>
  <c r="Y772" i="1"/>
  <c r="E183" i="9"/>
  <c r="Y771" i="1"/>
  <c r="D119" i="9"/>
  <c r="Y756" i="1"/>
  <c r="Y767" i="1"/>
  <c r="H151" i="9"/>
  <c r="I119" i="9"/>
  <c r="Y761" i="1"/>
  <c r="G151" i="9"/>
  <c r="Y766" i="1"/>
  <c r="Y752" i="1"/>
  <c r="G87" i="9"/>
  <c r="Y749" i="1"/>
  <c r="D87" i="9"/>
  <c r="H183" i="9"/>
  <c r="Y774" i="1"/>
  <c r="Y746" i="1"/>
  <c r="H55" i="9"/>
  <c r="I87" i="9"/>
  <c r="Y754" i="1"/>
  <c r="Y737" i="1"/>
  <c r="F23" i="9"/>
  <c r="C55" i="9"/>
  <c r="Y741" i="1"/>
  <c r="I151" i="9"/>
  <c r="Y768" i="1"/>
  <c r="L715" i="1"/>
  <c r="M668" i="1"/>
  <c r="Y751" i="1"/>
  <c r="F87" i="9"/>
  <c r="Y736" i="1"/>
  <c r="E23" i="9"/>
  <c r="H119" i="9"/>
  <c r="Y760" i="1"/>
  <c r="G23" i="9"/>
  <c r="Y738" i="1"/>
  <c r="D23" i="9"/>
  <c r="Y735" i="1"/>
  <c r="E151" i="9"/>
  <c r="Y764" i="1"/>
  <c r="F119" i="9"/>
  <c r="Y758" i="1"/>
  <c r="Y779" i="1"/>
  <c r="F215" i="9"/>
  <c r="E87" i="9"/>
  <c r="Y750" i="1"/>
  <c r="Y755" i="1"/>
  <c r="C119" i="9"/>
  <c r="E119" i="9"/>
  <c r="Y757" i="1"/>
  <c r="E215" i="9"/>
  <c r="Y778" i="1"/>
  <c r="D55" i="9"/>
  <c r="Y742" i="1"/>
  <c r="Y759" i="1"/>
  <c r="G119" i="9"/>
  <c r="D183" i="9"/>
  <c r="Y770" i="1"/>
  <c r="I183" i="9"/>
  <c r="Y775" i="1"/>
  <c r="F55" i="9"/>
  <c r="Y744" i="1"/>
  <c r="Y734" i="1" l="1"/>
  <c r="Y815" i="1" s="1"/>
  <c r="M715" i="1"/>
  <c r="C23" i="9"/>
</calcChain>
</file>

<file path=xl/sharedStrings.xml><?xml version="1.0" encoding="utf-8"?>
<sst xmlns="http://schemas.openxmlformats.org/spreadsheetml/2006/main" count="4941" uniqueCount="1281">
  <si>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</si>
  <si>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</si>
  <si>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</si>
  <si>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</si>
  <si>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</si>
  <si>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</si>
  <si>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</si>
  <si>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</si>
  <si>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</si>
  <si>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</si>
  <si>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</si>
  <si>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</si>
  <si>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</si>
  <si>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</si>
  <si>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</si>
  <si>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</si>
  <si>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</si>
  <si>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</si>
  <si>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</si>
  <si>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</si>
  <si>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</si>
  <si>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</si>
  <si>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</si>
  <si>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</si>
  <si>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</si>
  <si>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</si>
  <si>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</si>
  <si>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</si>
  <si>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</si>
  <si>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</si>
  <si>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</si>
  <si>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</si>
  <si>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</si>
  <si>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</si>
  <si>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</si>
  <si>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</si>
  <si>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</si>
  <si>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</si>
  <si>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</si>
  <si>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</si>
  <si>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</si>
  <si>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</si>
  <si>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</si>
  <si>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</si>
  <si>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</si>
  <si>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</si>
  <si>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</si>
  <si>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</si>
  <si>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</si>
  <si>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</si>
  <si>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</si>
  <si>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</si>
  <si>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</si>
  <si>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</si>
  <si>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</si>
  <si>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</si>
  <si>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</si>
  <si>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</si>
  <si>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</si>
  <si>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</si>
  <si>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</si>
  <si>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</si>
  <si>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</si>
  <si>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</si>
  <si>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</si>
  <si>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</si>
  <si>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</si>
  <si>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</si>
  <si>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</si>
  <si>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</si>
  <si>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</si>
  <si>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</si>
  <si>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</si>
  <si>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</si>
  <si>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</si>
  <si>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</si>
  <si>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</si>
  <si>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</si>
  <si>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</si>
  <si>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</si>
  <si>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</si>
  <si>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</si>
  <si>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</si>
  <si>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</si>
  <si>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</si>
  <si>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</si>
  <si>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</si>
  <si>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</si>
  <si>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</si>
  <si>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</si>
  <si>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</si>
  <si>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</si>
  <si>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</si>
  <si>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</si>
  <si>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</si>
  <si>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</si>
  <si>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</si>
  <si>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</si>
  <si>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</si>
  <si>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</si>
  <si>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</si>
  <si>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</si>
  <si>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</si>
  <si>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</si>
  <si>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</si>
  <si>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</si>
  <si>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</si>
  <si>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</si>
  <si>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</si>
  <si>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</si>
  <si>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</si>
  <si>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</si>
  <si>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</si>
  <si>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</si>
  <si>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</si>
  <si>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</si>
  <si>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</si>
  <si>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</si>
  <si>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</si>
  <si>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</si>
  <si>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</si>
  <si>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</si>
  <si>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</si>
  <si>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</si>
  <si>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</si>
  <si>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</si>
  <si>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</si>
  <si>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</si>
  <si>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</si>
  <si>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</si>
  <si>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</si>
  <si>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</si>
  <si>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</si>
  <si>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</si>
  <si>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</si>
  <si>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</si>
  <si>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</si>
  <si>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</si>
  <si>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</si>
  <si>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</si>
  <si>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</si>
  <si>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</si>
  <si>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</si>
  <si>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</si>
  <si>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</si>
  <si>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</si>
  <si>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</si>
  <si>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</si>
  <si>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</si>
  <si>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</si>
  <si>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</si>
  <si>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</si>
  <si>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</si>
  <si>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</si>
  <si>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</si>
  <si>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</si>
  <si>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</si>
  <si>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</si>
  <si>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</si>
  <si>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</si>
  <si>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</si>
  <si>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</si>
  <si>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</si>
  <si>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</si>
  <si>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</si>
  <si>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</si>
  <si>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</si>
  <si>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</si>
  <si>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</si>
  <si>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</si>
  <si>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</si>
  <si>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</si>
  <si>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</si>
  <si>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</si>
  <si>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</si>
  <si>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</si>
  <si>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</si>
  <si>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</si>
  <si>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</si>
  <si>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</si>
  <si>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</si>
  <si>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</si>
  <si>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</si>
  <si>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</si>
  <si>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</si>
  <si>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</si>
  <si>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</si>
  <si>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</si>
  <si>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</si>
  <si>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</si>
  <si>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</si>
  <si>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</si>
  <si>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</si>
  <si>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</si>
  <si>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</si>
  <si>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</si>
  <si>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</si>
  <si>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</si>
  <si>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</si>
  <si>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</si>
  <si>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</si>
  <si>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</si>
  <si>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</si>
  <si>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</si>
  <si>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</si>
  <si>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</si>
  <si>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</si>
  <si>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</si>
  <si>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</si>
  <si>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</si>
  <si>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</si>
  <si>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</si>
  <si>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</si>
  <si>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</si>
  <si>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</si>
  <si>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</si>
  <si>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</si>
  <si>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</si>
  <si>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</si>
  <si>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</si>
  <si>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</si>
  <si>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</si>
  <si>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</si>
  <si>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</si>
  <si>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</si>
  <si>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</si>
  <si>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</si>
  <si>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</si>
  <si>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</si>
  <si>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</si>
  <si>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</si>
  <si>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</si>
  <si>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</si>
  <si>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</si>
  <si>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</si>
  <si>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</si>
  <si>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</si>
  <si>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</si>
  <si>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</si>
  <si>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</si>
  <si>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</si>
  <si>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</si>
  <si>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</si>
  <si>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</si>
  <si>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</si>
  <si>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</si>
  <si>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</si>
  <si>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</si>
  <si>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</si>
  <si>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</si>
  <si>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</si>
  <si>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</si>
  <si>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</si>
  <si>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</si>
  <si>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</si>
  <si>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</si>
  <si>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</si>
  <si>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</si>
  <si>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</si>
  <si>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</si>
  <si>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</si>
  <si>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</si>
  <si>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</si>
  <si>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</si>
  <si>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</si>
  <si>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</si>
  <si>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</si>
  <si>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</si>
  <si>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</si>
  <si>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</si>
  <si>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</si>
  <si>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</si>
  <si>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</si>
  <si>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</si>
  <si>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</si>
  <si>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</si>
  <si>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</si>
  <si>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</si>
  <si>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</si>
  <si>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</si>
  <si>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</si>
  <si>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</si>
  <si>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</si>
  <si>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</si>
  <si>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</si>
  <si>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</si>
  <si>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</si>
  <si>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</si>
  <si>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</si>
  <si>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</si>
  <si>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</si>
  <si>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</si>
  <si>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</si>
  <si>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</si>
  <si>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</si>
  <si>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</si>
  <si>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</si>
  <si>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</si>
  <si>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</si>
  <si>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</si>
  <si>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</si>
  <si>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</si>
  <si>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</si>
  <si>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</si>
  <si>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</si>
  <si>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</si>
  <si>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</si>
  <si>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</si>
  <si>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</si>
  <si>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</si>
  <si>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</si>
  <si>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</si>
  <si>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</si>
  <si>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</si>
  <si>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</si>
  <si>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</si>
  <si>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</si>
  <si>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</si>
  <si>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</si>
  <si>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</si>
  <si>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</si>
  <si>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</si>
  <si>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</si>
  <si>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</si>
  <si>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</si>
  <si>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</si>
  <si>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</si>
  <si>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</si>
  <si>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</si>
  <si>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</si>
  <si>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</si>
  <si>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</si>
  <si>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</si>
  <si>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</si>
  <si>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</si>
  <si>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</si>
  <si>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</si>
  <si>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</si>
  <si>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</si>
  <si>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</si>
  <si>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</si>
  <si>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</si>
  <si>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</si>
  <si>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</si>
  <si>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</si>
  <si>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</si>
  <si>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</si>
  <si>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</si>
  <si>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</si>
  <si>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</si>
  <si>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</si>
  <si>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</si>
  <si>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</si>
  <si>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</si>
  <si>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</si>
  <si>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</si>
  <si>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</si>
  <si>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</si>
  <si>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</si>
  <si>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</si>
  <si>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</si>
  <si>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</si>
  <si>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</si>
  <si>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</si>
  <si>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</si>
  <si>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</si>
  <si>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</si>
  <si>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</si>
  <si>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</si>
  <si>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</si>
  <si>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</si>
  <si>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</si>
  <si>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</si>
  <si>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</si>
  <si>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</si>
  <si>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</si>
  <si>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</si>
  <si>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</si>
  <si>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</si>
  <si>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</si>
  <si>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</si>
  <si>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</si>
  <si>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</si>
  <si>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</si>
  <si>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</si>
  <si>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</si>
  <si>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</si>
  <si>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</si>
  <si>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</si>
  <si>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</si>
  <si>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</si>
  <si>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</si>
  <si>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</si>
  <si>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</si>
  <si>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</si>
  <si>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</si>
  <si>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</si>
  <si>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</si>
  <si>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</si>
  <si>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</si>
  <si>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</si>
  <si>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</si>
  <si>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</si>
  <si>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</si>
  <si>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</si>
  <si>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</si>
  <si>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</si>
  <si>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</si>
  <si>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</si>
  <si>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</si>
  <si>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</si>
  <si>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</si>
  <si>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</si>
  <si>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</si>
  <si>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</si>
  <si>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</si>
  <si>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</si>
  <si>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</si>
  <si>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</si>
  <si>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</si>
  <si>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</si>
  <si>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</si>
  <si>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</si>
  <si>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</si>
  <si>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</si>
  <si>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</si>
  <si>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</si>
  <si>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</si>
  <si>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</si>
  <si>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</si>
  <si>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</si>
  <si>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</si>
  <si>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</si>
  <si>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</si>
  <si>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</si>
  <si>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</si>
  <si>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</si>
  <si>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</si>
  <si>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</si>
  <si>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</si>
  <si>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</si>
  <si>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</si>
  <si>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</si>
  <si>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</si>
  <si>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</si>
  <si>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</si>
  <si>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</si>
  <si>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</si>
  <si>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</si>
  <si>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</si>
  <si>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</si>
  <si>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</si>
  <si>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</si>
  <si>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</si>
  <si>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</si>
  <si>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</si>
  <si>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</si>
  <si>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</si>
  <si>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</si>
  <si>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</si>
  <si>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</si>
  <si>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</si>
  <si>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</si>
  <si>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</si>
  <si>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</si>
  <si>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</si>
  <si>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</si>
  <si>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</si>
  <si>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</si>
  <si>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</si>
  <si>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</si>
  <si>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</si>
  <si>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</si>
  <si>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</si>
  <si>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</si>
  <si>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</si>
  <si>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</si>
  <si>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</si>
  <si>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</si>
  <si>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</si>
  <si>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</si>
  <si>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</si>
  <si>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</si>
  <si>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</si>
  <si>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</si>
  <si>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</si>
  <si>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</si>
  <si>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</si>
  <si>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</si>
  <si>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</si>
  <si>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</si>
  <si>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</si>
  <si>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</si>
  <si>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</si>
  <si>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</si>
  <si>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</si>
  <si>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</si>
  <si>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</si>
  <si>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</si>
  <si>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</si>
  <si>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</si>
  <si>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</si>
  <si>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</si>
  <si>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</si>
  <si>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</si>
  <si>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</si>
  <si>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</si>
  <si>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</si>
  <si>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</si>
  <si>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</si>
  <si>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</si>
  <si>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</si>
  <si>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</si>
  <si>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</si>
  <si>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</si>
  <si>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</si>
  <si>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</si>
  <si>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</si>
  <si>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</si>
  <si>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</si>
  <si>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</si>
  <si>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</si>
  <si>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</si>
  <si>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</si>
  <si>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</si>
  <si>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</si>
  <si>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</si>
  <si>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</si>
  <si>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</si>
  <si>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</si>
  <si>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</si>
  <si>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</si>
  <si>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</si>
  <si>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</si>
  <si>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</si>
  <si>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</si>
  <si>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</si>
  <si>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</si>
  <si>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</si>
  <si>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</si>
  <si>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</si>
  <si>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</si>
  <si>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</si>
  <si>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</si>
  <si>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</si>
  <si>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</si>
  <si>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</si>
  <si>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</si>
  <si>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</si>
  <si>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</si>
  <si>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</si>
  <si>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</si>
  <si>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</si>
  <si>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</si>
  <si>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</si>
  <si>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</si>
  <si>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</si>
  <si>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</si>
  <si>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</si>
  <si>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</si>
  <si>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</si>
  <si>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</si>
  <si>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</si>
  <si>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</si>
  <si>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</si>
  <si>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</si>
  <si>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</si>
  <si>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</si>
  <si>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</si>
  <si>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</si>
  <si>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</si>
  <si>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</si>
  <si>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</si>
  <si>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</si>
  <si>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</si>
  <si>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</si>
  <si>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</si>
  <si>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</si>
  <si>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</si>
  <si>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</si>
  <si>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</si>
  <si>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</si>
  <si>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</si>
  <si>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</si>
  <si>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</si>
  <si>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</si>
  <si>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</si>
  <si>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</si>
  <si>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</si>
  <si>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</si>
  <si>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</si>
  <si>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</si>
  <si>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</si>
  <si>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</si>
  <si>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</si>
  <si>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</si>
  <si>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</si>
  <si>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</si>
  <si>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</si>
  <si>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</si>
  <si>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</si>
  <si>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</si>
  <si>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</si>
  <si>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</si>
  <si>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</si>
  <si>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</si>
  <si>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</si>
  <si>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</si>
  <si>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</si>
  <si>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</si>
  <si>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</si>
  <si>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</si>
  <si>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</si>
  <si>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</si>
  <si>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</si>
  <si>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</si>
  <si>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</si>
  <si>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</si>
  <si>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</si>
  <si>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</si>
  <si>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</si>
  <si>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</si>
  <si>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</si>
  <si>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</si>
  <si>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</si>
  <si>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</si>
  <si>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</si>
  <si>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</si>
  <si>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</si>
  <si>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</si>
  <si>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</si>
  <si>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</si>
  <si>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</si>
  <si>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</si>
  <si>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</si>
  <si>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</si>
  <si>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</si>
  <si>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</si>
  <si>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</si>
  <si>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</si>
  <si>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</si>
  <si>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</si>
  <si>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</si>
  <si>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</si>
  <si>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</si>
  <si>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</si>
  <si>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</si>
  <si>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</si>
  <si>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</si>
  <si>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</si>
  <si>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</si>
  <si>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</si>
  <si>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</si>
  <si>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</si>
  <si>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</si>
  <si>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</si>
  <si>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</si>
  <si>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</si>
  <si>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</si>
  <si>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</si>
  <si>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</si>
  <si>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</si>
  <si>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</si>
  <si>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</si>
  <si>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</si>
  <si>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</si>
  <si>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</si>
  <si>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</si>
  <si>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</si>
  <si>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</si>
  <si>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</si>
  <si>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</si>
  <si>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</si>
  <si>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</si>
  <si>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</si>
  <si>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</si>
  <si>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</si>
  <si>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</si>
  <si>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</si>
  <si>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</si>
  <si>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</si>
  <si>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</si>
  <si>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</si>
  <si>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</si>
  <si>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</si>
  <si>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</si>
  <si>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</si>
  <si>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</si>
  <si>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</si>
  <si>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</si>
  <si>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</si>
  <si>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</si>
  <si>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</si>
  <si>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</si>
  <si>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</si>
  <si>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</si>
  <si>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</si>
  <si>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</si>
  <si>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</si>
  <si>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</si>
  <si>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</si>
  <si>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</si>
  <si>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</si>
  <si>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</si>
  <si>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</si>
  <si>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</si>
  <si>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</si>
  <si>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</si>
  <si>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</si>
  <si>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</si>
  <si>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</si>
  <si>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</si>
  <si>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</si>
  <si>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</si>
  <si>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</si>
  <si>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</si>
  <si>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</si>
  <si>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</si>
  <si>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</si>
  <si>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</si>
  <si>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</si>
  <si>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</si>
  <si>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</si>
  <si>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</si>
  <si>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</si>
  <si>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</si>
  <si>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</si>
  <si>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</si>
  <si>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</si>
  <si>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</si>
  <si>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</si>
  <si>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</si>
  <si>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</si>
  <si>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</si>
  <si>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</si>
  <si>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</si>
  <si>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</si>
  <si>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</si>
  <si>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</si>
  <si>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</si>
  <si>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</si>
  <si>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</si>
  <si>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</si>
  <si>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</si>
  <si>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</si>
  <si>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</si>
  <si>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</si>
  <si>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</si>
  <si>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</si>
  <si>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</si>
  <si>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</si>
  <si>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</si>
  <si>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</si>
  <si>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</si>
  <si>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</si>
  <si>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</si>
  <si>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</si>
  <si>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</si>
  <si>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</si>
  <si>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</si>
  <si>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</si>
  <si>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</si>
  <si>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</si>
  <si>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</si>
  <si>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</si>
  <si>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</si>
  <si>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</si>
  <si>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</si>
  <si>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</si>
  <si>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</si>
  <si>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</si>
  <si>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</si>
  <si>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</si>
  <si>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</si>
  <si>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</si>
  <si>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</si>
  <si>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</si>
  <si>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</si>
  <si>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</si>
  <si>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</si>
  <si>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</si>
  <si>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</si>
  <si>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</si>
  <si>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</si>
  <si>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</si>
  <si>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</si>
  <si>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</si>
  <si>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</si>
  <si>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</si>
  <si>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</si>
  <si>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</si>
  <si>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</si>
  <si>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</si>
  <si>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</si>
  <si>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</si>
  <si>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</si>
  <si>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</si>
  <si>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</si>
  <si>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</si>
  <si>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</si>
  <si>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</si>
  <si>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</si>
  <si>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</si>
  <si>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</si>
  <si>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</si>
  <si>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</si>
  <si>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</si>
  <si>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</si>
  <si>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</si>
  <si>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</si>
  <si>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</si>
  <si>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</si>
  <si>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</si>
  <si>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</si>
  <si>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</si>
  <si>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</si>
  <si>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</si>
  <si>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</si>
  <si>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</si>
  <si>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</si>
  <si>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</si>
  <si>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</si>
  <si>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</si>
  <si>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</si>
  <si>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</si>
  <si>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</si>
  <si>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</si>
  <si>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</si>
  <si>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</si>
  <si>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</si>
  <si>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</si>
  <si>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</si>
  <si>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</si>
  <si>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</si>
  <si>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</si>
  <si>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</si>
  <si>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</si>
  <si>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</si>
  <si>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</si>
  <si>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</si>
  <si>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</si>
  <si>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</si>
  <si>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</si>
  <si>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</si>
  <si>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</si>
  <si>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</si>
  <si>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</si>
  <si>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</si>
  <si>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</si>
  <si>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</si>
  <si>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</si>
  <si>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</si>
  <si>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</si>
  <si>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</si>
  <si>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</si>
  <si>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</si>
  <si>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</si>
  <si>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</si>
  <si>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</si>
  <si>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</si>
  <si>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</si>
  <si>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</si>
  <si>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</si>
  <si>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</si>
  <si>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</si>
  <si>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</si>
  <si>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</si>
  <si>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</si>
  <si>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</si>
  <si>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</si>
  <si>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</si>
  <si>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</si>
  <si>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</si>
  <si>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</si>
  <si>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</si>
  <si>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</si>
  <si>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</si>
  <si>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</si>
  <si>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</si>
  <si>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</si>
  <si>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</si>
  <si>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</si>
  <si>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</si>
  <si>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</si>
  <si>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</si>
  <si>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</si>
  <si>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</si>
  <si>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</si>
  <si>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</si>
  <si>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</si>
  <si>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</si>
  <si>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</si>
  <si>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</si>
  <si>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</si>
  <si>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</si>
  <si>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</si>
  <si>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</si>
  <si>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</si>
  <si>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</si>
  <si>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</si>
  <si>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</si>
  <si>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</si>
  <si>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</si>
  <si>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</si>
  <si>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</si>
  <si>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</si>
  <si>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</si>
  <si>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</si>
  <si>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</si>
  <si>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</si>
  <si>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</si>
  <si>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</si>
  <si>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</si>
  <si>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</si>
  <si>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</si>
  <si>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</si>
  <si>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</si>
  <si>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</si>
  <si>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</si>
  <si>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</si>
  <si>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</si>
  <si>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</si>
  <si>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</si>
  <si>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</si>
  <si>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</si>
  <si>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</si>
  <si>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</si>
  <si>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</si>
  <si>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</si>
  <si>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</si>
  <si>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</si>
  <si>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</si>
  <si>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</si>
  <si>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</si>
  <si>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</si>
  <si>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</si>
  <si>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</si>
  <si>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</si>
  <si>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</si>
  <si>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</si>
  <si>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</si>
  <si>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</si>
  <si>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</si>
  <si>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</si>
  <si>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</si>
  <si>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</si>
  <si>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</si>
  <si>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</si>
  <si>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</si>
  <si>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</si>
  <si>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</si>
  <si>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</si>
  <si>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</si>
  <si>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</si>
  <si>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</si>
  <si>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</si>
  <si>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</si>
  <si>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</si>
  <si>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</si>
  <si>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</si>
  <si>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</si>
  <si>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</si>
  <si>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</si>
  <si>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</si>
  <si>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</si>
  <si>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</si>
  <si>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</si>
  <si>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</si>
  <si>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</si>
  <si>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</si>
  <si>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</si>
  <si>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</si>
  <si>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</si>
  <si>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</si>
  <si>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</si>
  <si>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</si>
  <si>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</si>
  <si>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</si>
  <si>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</si>
  <si>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</si>
  <si>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</si>
  <si>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</si>
  <si>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</si>
  <si>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</si>
  <si>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</si>
  <si>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</si>
  <si>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</si>
  <si>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</si>
  <si>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</si>
  <si>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</si>
  <si>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</si>
  <si>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</si>
  <si>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</si>
  <si>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</si>
  <si>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</si>
  <si>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</si>
  <si>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</si>
  <si>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</si>
  <si>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</si>
  <si>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</si>
  <si>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</si>
  <si>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</si>
  <si>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</si>
  <si>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</si>
  <si>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</si>
  <si>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</si>
  <si>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</si>
  <si>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</si>
  <si>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</si>
  <si>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</si>
  <si>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</si>
  <si>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</si>
  <si>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</si>
  <si>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</si>
  <si>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</si>
  <si>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</si>
  <si>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</si>
  <si>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</si>
  <si>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</si>
  <si>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</si>
  <si>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</si>
  <si>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</si>
  <si>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</si>
  <si>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</si>
  <si>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</si>
  <si>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</si>
  <si>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</si>
  <si>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</si>
  <si>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</si>
  <si>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</si>
  <si>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</si>
  <si>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</si>
  <si>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</si>
  <si>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</si>
  <si>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</si>
  <si>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</si>
  <si>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</si>
  <si>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</si>
  <si>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</si>
  <si>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</si>
  <si>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</si>
  <si>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</si>
  <si>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</si>
  <si>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</si>
  <si>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</si>
  <si>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</si>
  <si>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</si>
  <si>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</si>
  <si>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</si>
  <si>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</si>
  <si>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</si>
  <si>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</si>
  <si>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</si>
  <si>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</si>
  <si>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</si>
  <si>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</si>
  <si>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</si>
  <si>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</si>
  <si>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</si>
  <si>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</si>
  <si>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</si>
  <si>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</si>
  <si>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</si>
  <si>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</si>
  <si>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</si>
  <si>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</si>
  <si>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</si>
  <si>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</si>
  <si>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</si>
  <si>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</si>
  <si>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</si>
  <si>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</si>
  <si>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</si>
  <si>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</si>
  <si>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</si>
  <si>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</si>
  <si>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</si>
  <si>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</si>
  <si>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</si>
  <si>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</si>
  <si>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</si>
  <si>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</si>
  <si>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</si>
  <si>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</si>
  <si>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</si>
  <si>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</si>
  <si>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</si>
  <si>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</si>
  <si>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</si>
  <si>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</si>
  <si>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</si>
  <si>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</si>
  <si>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</si>
  <si>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</si>
  <si>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</si>
  <si>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</si>
  <si>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</si>
  <si>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</si>
  <si>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</si>
  <si>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</si>
  <si>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</si>
  <si>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</si>
  <si>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</si>
  <si>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</si>
  <si>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</si>
  <si>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</si>
  <si>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</si>
  <si>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</si>
  <si>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</si>
  <si>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</si>
  <si>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</si>
  <si>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</si>
  <si>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</si>
  <si>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</si>
  <si>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</si>
  <si>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</si>
  <si>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</si>
  <si>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</si>
  <si>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</si>
  <si>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</si>
  <si>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</si>
  <si>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</si>
  <si>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</si>
  <si>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</si>
  <si>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</si>
  <si>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</si>
  <si>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</si>
  <si>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</si>
  <si>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</si>
  <si>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</si>
  <si>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</si>
  <si>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</si>
  <si>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</si>
  <si>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</si>
  <si>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</si>
  <si>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</si>
  <si>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</si>
  <si>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</si>
  <si>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</si>
  <si>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</si>
  <si>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</si>
  <si>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</si>
  <si>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</si>
  <si>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</si>
  <si>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</si>
  <si>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</si>
  <si>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</si>
  <si>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</si>
  <si>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</si>
  <si>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</si>
  <si>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</si>
  <si>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</si>
  <si>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</si>
  <si>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</si>
  <si>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</si>
  <si>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</si>
  <si>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</si>
  <si>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</si>
  <si>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</si>
  <si>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</si>
  <si>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</si>
  <si>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</si>
  <si>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</si>
  <si>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</si>
  <si>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</si>
  <si>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</si>
  <si>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</si>
  <si>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</si>
  <si>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</si>
  <si>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</si>
  <si>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</si>
  <si>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</si>
  <si>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</si>
  <si>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</si>
  <si>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</si>
  <si>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</si>
  <si>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</si>
  <si>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</si>
  <si>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</si>
  <si>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</si>
  <si>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</si>
  <si>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</si>
  <si>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</si>
  <si>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</si>
  <si>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</si>
  <si>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</si>
  <si>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</si>
  <si>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</si>
  <si>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</si>
  <si>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</si>
  <si>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</si>
  <si>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</si>
  <si>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</si>
  <si>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</si>
  <si>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</si>
  <si>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</si>
  <si>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</si>
  <si>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</si>
  <si>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</si>
  <si>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</si>
  <si>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</si>
  <si>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</si>
  <si>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</si>
  <si>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</si>
  <si>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</si>
  <si>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</si>
  <si>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</si>
  <si>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</si>
  <si>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</si>
  <si>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</si>
  <si>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</si>
  <si>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</si>
  <si>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</si>
  <si>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</si>
  <si>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</si>
  <si>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</si>
  <si>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</si>
  <si>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</si>
  <si>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</si>
  <si>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</si>
  <si>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</si>
  <si>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</si>
  <si>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</si>
  <si>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</si>
  <si>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</si>
  <si>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</si>
  <si>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</si>
  <si>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</si>
  <si>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</si>
  <si>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</si>
  <si>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</si>
  <si>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</si>
  <si>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</si>
  <si>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</si>
  <si>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</si>
  <si>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</si>
  <si>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</si>
  <si>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</si>
  <si>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</si>
  <si>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</si>
  <si>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</si>
  <si>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</si>
  <si>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</si>
  <si>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</si>
  <si>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</si>
  <si>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</si>
  <si>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</si>
  <si>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</si>
  <si>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</si>
  <si>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</si>
  <si>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</si>
  <si>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</si>
  <si>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</si>
  <si>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</si>
  <si>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</si>
  <si>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</si>
  <si>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</si>
  <si>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</si>
  <si>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</si>
  <si>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</si>
  <si>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</si>
  <si>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</si>
  <si>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</si>
  <si>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</si>
  <si>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</si>
  <si>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</si>
  <si>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</si>
  <si>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</si>
  <si>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084</t>
  </si>
  <si>
    <t>Providence Regional Medical Center Everett</t>
  </si>
  <si>
    <t>1321 Colby Avenue</t>
  </si>
  <si>
    <t>Everett, WA 98201</t>
  </si>
  <si>
    <t>Snohomish</t>
  </si>
  <si>
    <t>Kim Williams</t>
  </si>
  <si>
    <t>Helen Andrus</t>
  </si>
  <si>
    <t>Pam Daniels</t>
  </si>
  <si>
    <t>425-261-4050</t>
  </si>
  <si>
    <t>425-261-4051</t>
  </si>
  <si>
    <t>Decrease in line with the decrease in volumes</t>
  </si>
  <si>
    <t>Nothing to note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</si>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</sst>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8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24231.126568377604</v>
          </cell>
          <cell r="D59">
            <v>0</v>
          </cell>
          <cell r="E59">
            <v>126849.00169780472</v>
          </cell>
          <cell r="F59">
            <v>0</v>
          </cell>
          <cell r="G59">
            <v>5751.8717338176903</v>
          </cell>
          <cell r="H59">
            <v>0</v>
          </cell>
          <cell r="I59">
            <v>0</v>
          </cell>
          <cell r="J59">
            <v>5961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4604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854089</v>
          </cell>
          <cell r="AZ59">
            <v>0</v>
          </cell>
          <cell r="BA59"/>
          <cell r="BE59">
            <v>828801.23000000021</v>
          </cell>
        </row>
        <row r="71">
          <cell r="C71">
            <v>26713937.270000011</v>
          </cell>
          <cell r="D71">
            <v>0</v>
          </cell>
          <cell r="E71">
            <v>90608603.760000005</v>
          </cell>
          <cell r="F71">
            <v>0</v>
          </cell>
          <cell r="G71">
            <v>4412784.6700000009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22019463.59</v>
          </cell>
          <cell r="P71">
            <v>53433755.730000012</v>
          </cell>
          <cell r="Q71">
            <v>13692997.91</v>
          </cell>
          <cell r="R71">
            <v>1993955.61</v>
          </cell>
          <cell r="S71">
            <v>5923207.5300000012</v>
          </cell>
          <cell r="T71">
            <v>2133243.0300000003</v>
          </cell>
          <cell r="U71">
            <v>19947275.789999999</v>
          </cell>
          <cell r="V71">
            <v>24043420.31000001</v>
          </cell>
          <cell r="W71">
            <v>1802209.8199999998</v>
          </cell>
          <cell r="X71">
            <v>3634824.5900000003</v>
          </cell>
          <cell r="Y71">
            <v>17824780.529999997</v>
          </cell>
          <cell r="Z71">
            <v>8012500.9000000004</v>
          </cell>
          <cell r="AA71">
            <v>3145590.0299999993</v>
          </cell>
          <cell r="AB71">
            <v>24782102.470000003</v>
          </cell>
          <cell r="AC71">
            <v>7059235.4400000004</v>
          </cell>
          <cell r="AD71">
            <v>2367023.7699999996</v>
          </cell>
          <cell r="AE71">
            <v>6366272.8700000001</v>
          </cell>
          <cell r="AF71">
            <v>0</v>
          </cell>
          <cell r="AG71">
            <v>20421829.510000002</v>
          </cell>
          <cell r="AH71">
            <v>0</v>
          </cell>
          <cell r="AI71">
            <v>0</v>
          </cell>
          <cell r="AJ71">
            <v>10652894.759999998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1068548.4300000002</v>
          </cell>
          <cell r="AP71">
            <v>0</v>
          </cell>
          <cell r="AQ71">
            <v>0</v>
          </cell>
          <cell r="AR71">
            <v>337693.69</v>
          </cell>
          <cell r="AS71">
            <v>0</v>
          </cell>
          <cell r="AT71">
            <v>0</v>
          </cell>
          <cell r="AU71">
            <v>0</v>
          </cell>
          <cell r="AV71">
            <v>854017.79</v>
          </cell>
          <cell r="AW71">
            <v>408356.58999999962</v>
          </cell>
          <cell r="AX71">
            <v>843940.72999999986</v>
          </cell>
          <cell r="AY71">
            <v>7544427.6200000001</v>
          </cell>
          <cell r="AZ71">
            <v>-149048.25</v>
          </cell>
          <cell r="BA71">
            <v>3474721.25</v>
          </cell>
          <cell r="BB71">
            <v>6193777.0699999994</v>
          </cell>
          <cell r="BC71">
            <v>1434643.8900000001</v>
          </cell>
          <cell r="BD71">
            <v>63571.390000000029</v>
          </cell>
          <cell r="BE71">
            <v>29100589.449999996</v>
          </cell>
          <cell r="BF71">
            <v>9967289.1499999985</v>
          </cell>
          <cell r="BG71">
            <v>658583.18999999994</v>
          </cell>
          <cell r="BH71">
            <v>3467146.9999999995</v>
          </cell>
          <cell r="BI71">
            <v>0</v>
          </cell>
          <cell r="BJ71">
            <v>752.13</v>
          </cell>
          <cell r="BK71">
            <v>35271</v>
          </cell>
          <cell r="BL71">
            <v>1891539.9600000002</v>
          </cell>
          <cell r="BM71">
            <v>3207</v>
          </cell>
          <cell r="BN71">
            <v>15469068.870000001</v>
          </cell>
          <cell r="BO71">
            <v>313855.76</v>
          </cell>
          <cell r="BP71">
            <v>500620.48000000004</v>
          </cell>
          <cell r="BQ71">
            <v>0</v>
          </cell>
          <cell r="BR71">
            <v>0</v>
          </cell>
          <cell r="BS71">
            <v>1432202.4800000002</v>
          </cell>
          <cell r="BT71">
            <v>1060133.5499999998</v>
          </cell>
          <cell r="BU71">
            <v>0</v>
          </cell>
          <cell r="BV71">
            <v>0</v>
          </cell>
          <cell r="BW71">
            <v>3957833.9099999997</v>
          </cell>
          <cell r="BX71">
            <v>0</v>
          </cell>
          <cell r="BY71">
            <v>13510108.200000001</v>
          </cell>
          <cell r="BZ71">
            <v>0</v>
          </cell>
          <cell r="CA71">
            <v>6931730.9699999997</v>
          </cell>
          <cell r="CB71">
            <v>678124.94</v>
          </cell>
          <cell r="CC71">
            <v>228302718.86237547</v>
          </cell>
          <cell r="CD71">
            <v>43020326.18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I513" sqref="I51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31565710.899999995</v>
      </c>
      <c r="C48" s="245">
        <f>ROUND(((B48/CE61)*C61),0)</f>
        <v>2779168</v>
      </c>
      <c r="D48" s="245">
        <f>ROUND(((B48/CE61)*D61),0)</f>
        <v>0</v>
      </c>
      <c r="E48" s="195">
        <f>ROUND(((B48/CE61)*E61),0)</f>
        <v>8353902</v>
      </c>
      <c r="F48" s="195">
        <f>ROUND(((B48/CE61)*F61),0)</f>
        <v>0</v>
      </c>
      <c r="G48" s="195">
        <f>ROUND(((B48/CE61)*G61),0)</f>
        <v>280670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1845501</v>
      </c>
      <c r="P48" s="195">
        <f>ROUND(((B48/CE61)*P61),0)</f>
        <v>2149847</v>
      </c>
      <c r="Q48" s="195">
        <f>ROUND(((B48/CE61)*Q61),0)</f>
        <v>440258</v>
      </c>
      <c r="R48" s="195">
        <f>ROUND(((B48/CE61)*R61),0)</f>
        <v>83471</v>
      </c>
      <c r="S48" s="195">
        <f>ROUND(((B48/CE61)*S61),0)</f>
        <v>334998</v>
      </c>
      <c r="T48" s="195">
        <f>ROUND(((B48/CE61)*T61),0)</f>
        <v>130080</v>
      </c>
      <c r="U48" s="195">
        <f>ROUND(((B48/CE61)*U61),0)</f>
        <v>1018743</v>
      </c>
      <c r="V48" s="195">
        <f>ROUND(((B48/CE61)*V61),0)</f>
        <v>413434</v>
      </c>
      <c r="W48" s="195">
        <f>ROUND(((B48/CE61)*W61),0)</f>
        <v>179003</v>
      </c>
      <c r="X48" s="195">
        <f>ROUND(((B48/CE61)*X61),0)</f>
        <v>229927</v>
      </c>
      <c r="Y48" s="195">
        <f>ROUND(((B48/CE61)*Y61),0)</f>
        <v>1320146</v>
      </c>
      <c r="Z48" s="195">
        <f>ROUND(((B48/CE61)*Z61),0)</f>
        <v>262957</v>
      </c>
      <c r="AA48" s="195">
        <f>ROUND(((B48/CE61)*AA61),0)</f>
        <v>87123</v>
      </c>
      <c r="AB48" s="195">
        <f>ROUND(((B48/CE61)*AB61),0)</f>
        <v>853258</v>
      </c>
      <c r="AC48" s="195">
        <f>ROUND(((B48/CE61)*AC61),0)</f>
        <v>523150</v>
      </c>
      <c r="AD48" s="195">
        <f>ROUND(((B48/CE61)*AD61),0)</f>
        <v>9586</v>
      </c>
      <c r="AE48" s="195">
        <f>ROUND(((B48/CE61)*AE61),0)</f>
        <v>589605</v>
      </c>
      <c r="AF48" s="195">
        <f>ROUND(((B48/CE61)*AF61),0)</f>
        <v>0</v>
      </c>
      <c r="AG48" s="195">
        <f>ROUND(((B48/CE61)*AG61),0)</f>
        <v>1867705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1219113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186084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92341</v>
      </c>
      <c r="AW48" s="195">
        <f>ROUND(((B48/CE61)*AW61),0)</f>
        <v>437010</v>
      </c>
      <c r="AX48" s="195">
        <f>ROUND(((B48/CE61)*AX61),0)</f>
        <v>4</v>
      </c>
      <c r="AY48" s="195">
        <f>ROUND(((B48/CE61)*AY61),0)</f>
        <v>527293</v>
      </c>
      <c r="AZ48" s="195">
        <f>ROUND(((B48/CE61)*AZ61),0)</f>
        <v>135828</v>
      </c>
      <c r="BA48" s="195">
        <f>ROUND(((B48/CE61)*BA61),0)</f>
        <v>30547</v>
      </c>
      <c r="BB48" s="195">
        <f>ROUND(((B48/CE61)*BB61),0)</f>
        <v>552251</v>
      </c>
      <c r="BC48" s="195">
        <f>ROUND(((B48/CE61)*BC61),0)</f>
        <v>129228</v>
      </c>
      <c r="BD48" s="195">
        <f>ROUND(((B48/CE61)*BD61),0)</f>
        <v>17</v>
      </c>
      <c r="BE48" s="195">
        <f>ROUND(((B48/CE61)*BE61),0)</f>
        <v>793695</v>
      </c>
      <c r="BF48" s="195">
        <f>ROUND(((B48/CE61)*BF61),0)</f>
        <v>654515</v>
      </c>
      <c r="BG48" s="195">
        <f>ROUND(((B48/CE61)*BG61),0)</f>
        <v>92303</v>
      </c>
      <c r="BH48" s="195">
        <f>ROUND(((B48/CE61)*BH61),0)</f>
        <v>167609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86028</v>
      </c>
      <c r="BM48" s="195">
        <f>ROUND(((B48/CE61)*BM61),0)</f>
        <v>0</v>
      </c>
      <c r="BN48" s="195">
        <f>ROUND(((B48/CE61)*BN61),0)</f>
        <v>441834</v>
      </c>
      <c r="BO48" s="195">
        <f>ROUND(((B48/CE61)*BO61),0)</f>
        <v>29218</v>
      </c>
      <c r="BP48" s="195">
        <f>ROUND(((B48/CE61)*BP61),0)</f>
        <v>439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86825</v>
      </c>
      <c r="BT48" s="195">
        <f>ROUND(((B48/CE61)*BT61),0)</f>
        <v>81385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187075</v>
      </c>
      <c r="BX48" s="195">
        <f>ROUND(((B48/CE61)*BX61),0)</f>
        <v>0</v>
      </c>
      <c r="BY48" s="195">
        <f>ROUND(((B48/CE61)*BY61),0)</f>
        <v>1106762</v>
      </c>
      <c r="BZ48" s="195">
        <f>ROUND(((B48/CE61)*BZ61),0)</f>
        <v>0</v>
      </c>
      <c r="CA48" s="195">
        <f>ROUND(((B48/CE61)*CA61),0)</f>
        <v>450265</v>
      </c>
      <c r="CB48" s="195">
        <f>ROUND(((B48/CE61)*CB61),0)</f>
        <v>86068</v>
      </c>
      <c r="CC48" s="195">
        <f>ROUND(((B48/CE61)*CC61),0)</f>
        <v>239441</v>
      </c>
      <c r="CD48" s="195"/>
      <c r="CE48" s="195">
        <f>SUM(C48:CD48)</f>
        <v>31565710</v>
      </c>
    </row>
    <row r="49" spans="1:84" ht="12.65" customHeight="1" x14ac:dyDescent="0.35">
      <c r="A49" s="175" t="s">
        <v>206</v>
      </c>
      <c r="B49" s="195">
        <f>B47+B48</f>
        <v>31565710.899999995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28624918.249999985</v>
      </c>
      <c r="C52" s="195">
        <f>ROUND((B52/(CE76+CF76)*C76),0)</f>
        <v>1055579</v>
      </c>
      <c r="D52" s="195">
        <f>ROUND((B52/(CE76+CF76)*D76),0)</f>
        <v>0</v>
      </c>
      <c r="E52" s="195">
        <f>ROUND((B52/(CE76+CF76)*E76),0)</f>
        <v>4079848</v>
      </c>
      <c r="F52" s="195">
        <f>ROUND((B52/(CE76+CF76)*F76),0)</f>
        <v>0</v>
      </c>
      <c r="G52" s="195">
        <f>ROUND((B52/(CE76+CF76)*G76),0)</f>
        <v>212702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1200506</v>
      </c>
      <c r="P52" s="195">
        <f>ROUND((B52/(CE76+CF76)*P76),0)</f>
        <v>1709367</v>
      </c>
      <c r="Q52" s="195">
        <f>ROUND((B52/(CE76+CF76)*Q76),0)</f>
        <v>958879</v>
      </c>
      <c r="R52" s="195">
        <f>ROUND((B52/(CE76+CF76)*R76),0)</f>
        <v>23627</v>
      </c>
      <c r="S52" s="195">
        <f>ROUND((B52/(CE76+CF76)*S76),0)</f>
        <v>1817586</v>
      </c>
      <c r="T52" s="195">
        <f>ROUND((B52/(CE76+CF76)*T76),0)</f>
        <v>3565</v>
      </c>
      <c r="U52" s="195">
        <f>ROUND((B52/(CE76+CF76)*U76),0)</f>
        <v>553758</v>
      </c>
      <c r="V52" s="195">
        <f>ROUND((B52/(CE76+CF76)*V76),0)</f>
        <v>228884</v>
      </c>
      <c r="W52" s="195">
        <f>ROUND((B52/(CE76+CF76)*W76),0)</f>
        <v>88956</v>
      </c>
      <c r="X52" s="195">
        <f>ROUND((B52/(CE76+CF76)*X76),0)</f>
        <v>137949</v>
      </c>
      <c r="Y52" s="195">
        <f>ROUND((B52/(CE76+CF76)*Y76),0)</f>
        <v>940362</v>
      </c>
      <c r="Z52" s="195">
        <f>ROUND((B52/(CE76+CF76)*Z76),0)</f>
        <v>2499</v>
      </c>
      <c r="AA52" s="195">
        <f>ROUND((B52/(CE76+CF76)*AA76),0)</f>
        <v>146654</v>
      </c>
      <c r="AB52" s="195">
        <f>ROUND((B52/(CE76+CF76)*AB76),0)</f>
        <v>253814</v>
      </c>
      <c r="AC52" s="195">
        <f>ROUND((B52/(CE76+CF76)*AC76),0)</f>
        <v>76485</v>
      </c>
      <c r="AD52" s="195">
        <f>ROUND((B52/(CE76+CF76)*AD76),0)</f>
        <v>0</v>
      </c>
      <c r="AE52" s="195">
        <f>ROUND((B52/(CE76+CF76)*AE76),0)</f>
        <v>252511</v>
      </c>
      <c r="AF52" s="195">
        <f>ROUND((B52/(CE76+CF76)*AF76),0)</f>
        <v>0</v>
      </c>
      <c r="AG52" s="195">
        <f>ROUND((B52/(CE76+CF76)*AG76),0)</f>
        <v>985245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541759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272499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399103</v>
      </c>
      <c r="AW52" s="195">
        <f>ROUND((B52/(CE76+CF76)*AW76),0)</f>
        <v>213181</v>
      </c>
      <c r="AX52" s="195">
        <f>ROUND((B52/(CE76+CF76)*AX76),0)</f>
        <v>0</v>
      </c>
      <c r="AY52" s="195">
        <f>ROUND((B52/(CE76+CF76)*AY76),0)</f>
        <v>927985</v>
      </c>
      <c r="AZ52" s="195">
        <f>ROUND((B52/(CE76+CF76)*AZ76),0)</f>
        <v>17985</v>
      </c>
      <c r="BA52" s="195">
        <f>ROUND((B52/(CE76+CF76)*BA76),0)</f>
        <v>136728</v>
      </c>
      <c r="BB52" s="195">
        <f>ROUND((B52/(CE76+CF76)*BB76),0)</f>
        <v>101923</v>
      </c>
      <c r="BC52" s="195">
        <f>ROUND((B52/(CE76+CF76)*BC76),0)</f>
        <v>46936</v>
      </c>
      <c r="BD52" s="195">
        <f>ROUND((B52/(CE76+CF76)*BD76),0)</f>
        <v>31299</v>
      </c>
      <c r="BE52" s="195">
        <f>ROUND((B52/(CE76+CF76)*BE76),0)</f>
        <v>6689698</v>
      </c>
      <c r="BF52" s="195">
        <f>ROUND((B52/(CE76+CF76)*BF76),0)</f>
        <v>767662</v>
      </c>
      <c r="BG52" s="195">
        <f>ROUND((B52/(CE76+CF76)*BG76),0)</f>
        <v>44930</v>
      </c>
      <c r="BH52" s="195">
        <f>ROUND((B52/(CE76+CF76)*BH76),0)</f>
        <v>678348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36710</v>
      </c>
      <c r="BL52" s="195">
        <f>ROUND((B52/(CE76+CF76)*BL76),0)</f>
        <v>73818</v>
      </c>
      <c r="BM52" s="195">
        <f>ROUND((B52/(CE76+CF76)*BM76),0)</f>
        <v>3337</v>
      </c>
      <c r="BN52" s="195">
        <f>ROUND((B52/(CE76+CF76)*BN76),0)</f>
        <v>799578</v>
      </c>
      <c r="BO52" s="195">
        <f>ROUND((B52/(CE76+CF76)*BO76),0)</f>
        <v>52676</v>
      </c>
      <c r="BP52" s="195">
        <f>ROUND((B52/(CE76+CF76)*BP76),0)</f>
        <v>128412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283003</v>
      </c>
      <c r="BT52" s="195">
        <f>ROUND((B52/(CE76+CF76)*BT76),0)</f>
        <v>165401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475527</v>
      </c>
      <c r="BX52" s="195">
        <f>ROUND((B52/(CE76+CF76)*BX76),0)</f>
        <v>0</v>
      </c>
      <c r="BY52" s="195">
        <f>ROUND((B52/(CE76+CF76)*BY76),0)</f>
        <v>786081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221564</v>
      </c>
      <c r="CD52" s="195"/>
      <c r="CE52" s="195">
        <f>SUM(C52:CD52)</f>
        <v>28624919</v>
      </c>
    </row>
    <row r="53" spans="1:84" ht="12.65" customHeight="1" x14ac:dyDescent="0.35">
      <c r="A53" s="175" t="s">
        <v>206</v>
      </c>
      <c r="B53" s="195">
        <f>B51+B52</f>
        <v>28624918.249999985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44019.269715596107</v>
      </c>
      <c r="D59" s="184">
        <v>0</v>
      </c>
      <c r="E59" s="184">
        <v>130177.44261852857</v>
      </c>
      <c r="F59" s="184">
        <v>0</v>
      </c>
      <c r="G59" s="184">
        <v>4646.2973814713941</v>
      </c>
      <c r="H59" s="184">
        <v>0</v>
      </c>
      <c r="I59" s="184">
        <v>0</v>
      </c>
      <c r="J59" s="184">
        <v>5550</v>
      </c>
      <c r="K59" s="184">
        <v>0</v>
      </c>
      <c r="L59" s="184">
        <v>0</v>
      </c>
      <c r="M59" s="184">
        <v>0</v>
      </c>
      <c r="N59" s="184">
        <v>0</v>
      </c>
      <c r="O59" s="184">
        <v>4215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803276</v>
      </c>
      <c r="AZ59" s="185">
        <v>0</v>
      </c>
      <c r="BA59" s="248"/>
      <c r="BB59" s="248"/>
      <c r="BC59" s="248"/>
      <c r="BD59" s="248"/>
      <c r="BE59" s="185">
        <v>828801.23000000021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206.78</v>
      </c>
      <c r="D60" s="187">
        <v>0</v>
      </c>
      <c r="E60" s="187">
        <v>866.98</v>
      </c>
      <c r="F60" s="223">
        <v>0</v>
      </c>
      <c r="G60" s="187">
        <v>28.460000000000004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165.79000000000005</v>
      </c>
      <c r="P60" s="221">
        <v>189.25000000000003</v>
      </c>
      <c r="Q60" s="221">
        <v>36.450000000000003</v>
      </c>
      <c r="R60" s="221">
        <v>9.1999999999999993</v>
      </c>
      <c r="S60" s="221">
        <v>49.78</v>
      </c>
      <c r="T60" s="221">
        <v>10.100000000000001</v>
      </c>
      <c r="U60" s="221">
        <v>125.22</v>
      </c>
      <c r="V60" s="221">
        <v>37.39</v>
      </c>
      <c r="W60" s="221">
        <v>17.09</v>
      </c>
      <c r="X60" s="221">
        <v>21.259999999999998</v>
      </c>
      <c r="Y60" s="221">
        <v>137.16999999999999</v>
      </c>
      <c r="Z60" s="221">
        <v>26.089999999999996</v>
      </c>
      <c r="AA60" s="221">
        <v>7.2700000000000005</v>
      </c>
      <c r="AB60" s="221">
        <v>76.20999999999998</v>
      </c>
      <c r="AC60" s="221">
        <v>55.24</v>
      </c>
      <c r="AD60" s="221">
        <v>0.06</v>
      </c>
      <c r="AE60" s="221">
        <v>57.45000000000001</v>
      </c>
      <c r="AF60" s="221">
        <v>0</v>
      </c>
      <c r="AG60" s="221">
        <v>163.98999999999998</v>
      </c>
      <c r="AH60" s="221">
        <v>0</v>
      </c>
      <c r="AI60" s="221">
        <v>0</v>
      </c>
      <c r="AJ60" s="221">
        <v>128.35000000000002</v>
      </c>
      <c r="AK60" s="221">
        <v>0</v>
      </c>
      <c r="AL60" s="221">
        <v>0</v>
      </c>
      <c r="AM60" s="221">
        <v>0</v>
      </c>
      <c r="AN60" s="221">
        <v>0</v>
      </c>
      <c r="AO60" s="221">
        <v>14.089999999999998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9.61</v>
      </c>
      <c r="AW60" s="221">
        <v>46.889999999999993</v>
      </c>
      <c r="AX60" s="221">
        <v>0</v>
      </c>
      <c r="AY60" s="221">
        <v>103.54</v>
      </c>
      <c r="AZ60" s="221">
        <v>31.12</v>
      </c>
      <c r="BA60" s="221">
        <v>7.3100000000000005</v>
      </c>
      <c r="BB60" s="221">
        <v>61.4</v>
      </c>
      <c r="BC60" s="221">
        <v>29.54</v>
      </c>
      <c r="BD60" s="221">
        <v>0</v>
      </c>
      <c r="BE60" s="221">
        <v>109.31</v>
      </c>
      <c r="BF60" s="221">
        <v>139.35999999999996</v>
      </c>
      <c r="BG60" s="221">
        <v>17.5</v>
      </c>
      <c r="BH60" s="221">
        <v>18.010000000000002</v>
      </c>
      <c r="BI60" s="221">
        <v>0</v>
      </c>
      <c r="BJ60" s="221">
        <v>0</v>
      </c>
      <c r="BK60" s="221">
        <v>0</v>
      </c>
      <c r="BL60" s="221">
        <v>15.260000000000002</v>
      </c>
      <c r="BM60" s="221">
        <v>0</v>
      </c>
      <c r="BN60" s="221">
        <v>30.569999999999993</v>
      </c>
      <c r="BO60" s="221">
        <v>3.62</v>
      </c>
      <c r="BP60" s="221">
        <v>0</v>
      </c>
      <c r="BQ60" s="221">
        <v>0</v>
      </c>
      <c r="BR60" s="221">
        <v>0</v>
      </c>
      <c r="BS60" s="221">
        <v>9.68</v>
      </c>
      <c r="BT60" s="221">
        <v>10.75</v>
      </c>
      <c r="BU60" s="221">
        <v>0</v>
      </c>
      <c r="BV60" s="221">
        <v>0</v>
      </c>
      <c r="BW60" s="221">
        <v>9.76</v>
      </c>
      <c r="BX60" s="221">
        <v>0</v>
      </c>
      <c r="BY60" s="221">
        <v>92.74</v>
      </c>
      <c r="BZ60" s="221">
        <v>0</v>
      </c>
      <c r="CA60" s="221">
        <v>64.42</v>
      </c>
      <c r="CB60" s="221">
        <v>10.049999999999999</v>
      </c>
      <c r="CC60" s="221">
        <v>33.97999999999999</v>
      </c>
      <c r="CD60" s="249" t="s">
        <v>221</v>
      </c>
      <c r="CE60" s="251">
        <f t="shared" ref="CE60:CE70" si="0">SUM(C60:CD60)</f>
        <v>3284.09</v>
      </c>
    </row>
    <row r="61" spans="1:84" ht="12.65" customHeight="1" x14ac:dyDescent="0.35">
      <c r="A61" s="171" t="s">
        <v>235</v>
      </c>
      <c r="B61" s="175"/>
      <c r="C61" s="184">
        <v>29509859.299999993</v>
      </c>
      <c r="D61" s="184">
        <v>0</v>
      </c>
      <c r="E61" s="184">
        <v>88703705.340000033</v>
      </c>
      <c r="F61" s="185">
        <v>0</v>
      </c>
      <c r="G61" s="184">
        <v>2980216.71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19595966.219999999</v>
      </c>
      <c r="P61" s="185">
        <v>22827579.819999997</v>
      </c>
      <c r="Q61" s="185">
        <v>4674763.8000000007</v>
      </c>
      <c r="R61" s="185">
        <v>886318.79999999993</v>
      </c>
      <c r="S61" s="185">
        <v>3557091.85</v>
      </c>
      <c r="T61" s="185">
        <v>1381224.7600000002</v>
      </c>
      <c r="U61" s="185">
        <v>10817250.979999999</v>
      </c>
      <c r="V61" s="185">
        <v>4389936.08</v>
      </c>
      <c r="W61" s="185">
        <v>1900692.16</v>
      </c>
      <c r="X61" s="185">
        <v>2441423.7300000004</v>
      </c>
      <c r="Y61" s="185">
        <v>14017623.280000001</v>
      </c>
      <c r="Z61" s="185">
        <v>2792138.3400000008</v>
      </c>
      <c r="AA61" s="185">
        <v>925091.4</v>
      </c>
      <c r="AB61" s="185">
        <v>9060099.2599999998</v>
      </c>
      <c r="AC61" s="185">
        <v>5554934.4799999995</v>
      </c>
      <c r="AD61" s="185">
        <v>101785.55</v>
      </c>
      <c r="AE61" s="185">
        <v>6260563.3100000015</v>
      </c>
      <c r="AF61" s="185">
        <v>0</v>
      </c>
      <c r="AG61" s="185">
        <v>19831735.510000002</v>
      </c>
      <c r="AH61" s="185">
        <v>0</v>
      </c>
      <c r="AI61" s="185">
        <v>0</v>
      </c>
      <c r="AJ61" s="185">
        <v>12944830.900000006</v>
      </c>
      <c r="AK61" s="185">
        <v>0</v>
      </c>
      <c r="AL61" s="185">
        <v>0</v>
      </c>
      <c r="AM61" s="185">
        <v>0</v>
      </c>
      <c r="AN61" s="185">
        <v>0</v>
      </c>
      <c r="AO61" s="185">
        <v>1975882.1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980503.38000000012</v>
      </c>
      <c r="AW61" s="185">
        <v>4640271.7300000004</v>
      </c>
      <c r="AX61" s="185">
        <v>41.42</v>
      </c>
      <c r="AY61" s="185">
        <v>5598923.9100000001</v>
      </c>
      <c r="AZ61" s="185">
        <v>1442251.07</v>
      </c>
      <c r="BA61" s="185">
        <v>324351.64999999997</v>
      </c>
      <c r="BB61" s="185">
        <v>5863930.25</v>
      </c>
      <c r="BC61" s="185">
        <v>1372174.83</v>
      </c>
      <c r="BD61" s="185">
        <v>183.42</v>
      </c>
      <c r="BE61" s="185">
        <v>8427646.2599999998</v>
      </c>
      <c r="BF61" s="185">
        <v>6949799.1800000006</v>
      </c>
      <c r="BG61" s="185">
        <v>980096.17999999993</v>
      </c>
      <c r="BH61" s="185">
        <v>1779714.38</v>
      </c>
      <c r="BI61" s="185">
        <v>0</v>
      </c>
      <c r="BJ61" s="185">
        <v>0</v>
      </c>
      <c r="BK61" s="185">
        <v>0</v>
      </c>
      <c r="BL61" s="185">
        <v>913462.94</v>
      </c>
      <c r="BM61" s="185">
        <v>0</v>
      </c>
      <c r="BN61" s="185">
        <v>4691494.63</v>
      </c>
      <c r="BO61" s="185">
        <v>310247.89</v>
      </c>
      <c r="BP61" s="185">
        <v>4665.0999999999995</v>
      </c>
      <c r="BQ61" s="185">
        <v>0</v>
      </c>
      <c r="BR61" s="185">
        <v>0</v>
      </c>
      <c r="BS61" s="185">
        <v>921928.96000000008</v>
      </c>
      <c r="BT61" s="185">
        <v>864165.31</v>
      </c>
      <c r="BU61" s="185">
        <v>0</v>
      </c>
      <c r="BV61" s="185">
        <v>0</v>
      </c>
      <c r="BW61" s="185">
        <v>1986401.82</v>
      </c>
      <c r="BX61" s="185">
        <v>0</v>
      </c>
      <c r="BY61" s="185">
        <v>11751864.079999998</v>
      </c>
      <c r="BZ61" s="185">
        <v>0</v>
      </c>
      <c r="CA61" s="185">
        <v>4781023.8199999994</v>
      </c>
      <c r="CB61" s="185">
        <v>913887.3899999999</v>
      </c>
      <c r="CC61" s="185">
        <v>2542438.1399999997</v>
      </c>
      <c r="CD61" s="249" t="s">
        <v>221</v>
      </c>
      <c r="CE61" s="195">
        <f t="shared" si="0"/>
        <v>335172181.41999996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2779168</v>
      </c>
      <c r="D62" s="195">
        <f t="shared" si="1"/>
        <v>0</v>
      </c>
      <c r="E62" s="195">
        <f t="shared" si="1"/>
        <v>8353902</v>
      </c>
      <c r="F62" s="195">
        <f t="shared" si="1"/>
        <v>0</v>
      </c>
      <c r="G62" s="195">
        <f t="shared" si="1"/>
        <v>280670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1845501</v>
      </c>
      <c r="P62" s="195">
        <f t="shared" si="1"/>
        <v>2149847</v>
      </c>
      <c r="Q62" s="195">
        <f t="shared" si="1"/>
        <v>440258</v>
      </c>
      <c r="R62" s="195">
        <f t="shared" si="1"/>
        <v>83471</v>
      </c>
      <c r="S62" s="195">
        <f t="shared" si="1"/>
        <v>334998</v>
      </c>
      <c r="T62" s="195">
        <f t="shared" si="1"/>
        <v>130080</v>
      </c>
      <c r="U62" s="195">
        <f t="shared" si="1"/>
        <v>1018743</v>
      </c>
      <c r="V62" s="195">
        <f t="shared" si="1"/>
        <v>413434</v>
      </c>
      <c r="W62" s="195">
        <f t="shared" si="1"/>
        <v>179003</v>
      </c>
      <c r="X62" s="195">
        <f t="shared" si="1"/>
        <v>229927</v>
      </c>
      <c r="Y62" s="195">
        <f t="shared" si="1"/>
        <v>1320146</v>
      </c>
      <c r="Z62" s="195">
        <f t="shared" si="1"/>
        <v>262957</v>
      </c>
      <c r="AA62" s="195">
        <f t="shared" si="1"/>
        <v>87123</v>
      </c>
      <c r="AB62" s="195">
        <f t="shared" si="1"/>
        <v>853258</v>
      </c>
      <c r="AC62" s="195">
        <f t="shared" si="1"/>
        <v>523150</v>
      </c>
      <c r="AD62" s="195">
        <f t="shared" si="1"/>
        <v>9586</v>
      </c>
      <c r="AE62" s="195">
        <f t="shared" si="1"/>
        <v>589605</v>
      </c>
      <c r="AF62" s="195">
        <f t="shared" si="1"/>
        <v>0</v>
      </c>
      <c r="AG62" s="195">
        <f t="shared" si="1"/>
        <v>1867705</v>
      </c>
      <c r="AH62" s="195">
        <f t="shared" si="1"/>
        <v>0</v>
      </c>
      <c r="AI62" s="195">
        <f t="shared" si="1"/>
        <v>0</v>
      </c>
      <c r="AJ62" s="195">
        <f t="shared" si="1"/>
        <v>1219113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186084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92341</v>
      </c>
      <c r="AW62" s="195">
        <f t="shared" si="1"/>
        <v>437010</v>
      </c>
      <c r="AX62" s="195">
        <f t="shared" si="1"/>
        <v>4</v>
      </c>
      <c r="AY62" s="195">
        <f>ROUND(AY47+AY48,0)</f>
        <v>527293</v>
      </c>
      <c r="AZ62" s="195">
        <f>ROUND(AZ47+AZ48,0)</f>
        <v>135828</v>
      </c>
      <c r="BA62" s="195">
        <f>ROUND(BA47+BA48,0)</f>
        <v>30547</v>
      </c>
      <c r="BB62" s="195">
        <f t="shared" si="1"/>
        <v>552251</v>
      </c>
      <c r="BC62" s="195">
        <f t="shared" si="1"/>
        <v>129228</v>
      </c>
      <c r="BD62" s="195">
        <f t="shared" si="1"/>
        <v>17</v>
      </c>
      <c r="BE62" s="195">
        <f t="shared" si="1"/>
        <v>793695</v>
      </c>
      <c r="BF62" s="195">
        <f t="shared" si="1"/>
        <v>654515</v>
      </c>
      <c r="BG62" s="195">
        <f t="shared" si="1"/>
        <v>92303</v>
      </c>
      <c r="BH62" s="195">
        <f t="shared" si="1"/>
        <v>167609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86028</v>
      </c>
      <c r="BM62" s="195">
        <f t="shared" si="1"/>
        <v>0</v>
      </c>
      <c r="BN62" s="195">
        <f t="shared" si="1"/>
        <v>441834</v>
      </c>
      <c r="BO62" s="195">
        <f t="shared" ref="BO62:CC62" si="2">ROUND(BO47+BO48,0)</f>
        <v>29218</v>
      </c>
      <c r="BP62" s="195">
        <f t="shared" si="2"/>
        <v>439</v>
      </c>
      <c r="BQ62" s="195">
        <f t="shared" si="2"/>
        <v>0</v>
      </c>
      <c r="BR62" s="195">
        <f t="shared" si="2"/>
        <v>0</v>
      </c>
      <c r="BS62" s="195">
        <f t="shared" si="2"/>
        <v>86825</v>
      </c>
      <c r="BT62" s="195">
        <f t="shared" si="2"/>
        <v>81385</v>
      </c>
      <c r="BU62" s="195">
        <f t="shared" si="2"/>
        <v>0</v>
      </c>
      <c r="BV62" s="195">
        <f t="shared" si="2"/>
        <v>0</v>
      </c>
      <c r="BW62" s="195">
        <f t="shared" si="2"/>
        <v>187075</v>
      </c>
      <c r="BX62" s="195">
        <f t="shared" si="2"/>
        <v>0</v>
      </c>
      <c r="BY62" s="195">
        <f t="shared" si="2"/>
        <v>1106762</v>
      </c>
      <c r="BZ62" s="195">
        <f t="shared" si="2"/>
        <v>0</v>
      </c>
      <c r="CA62" s="195">
        <f t="shared" si="2"/>
        <v>450265</v>
      </c>
      <c r="CB62" s="195">
        <f t="shared" si="2"/>
        <v>86068</v>
      </c>
      <c r="CC62" s="195">
        <f t="shared" si="2"/>
        <v>239441</v>
      </c>
      <c r="CD62" s="249" t="s">
        <v>221</v>
      </c>
      <c r="CE62" s="195">
        <f t="shared" si="0"/>
        <v>31565710</v>
      </c>
      <c r="CF62" s="252"/>
    </row>
    <row r="63" spans="1:84" ht="12.65" customHeight="1" x14ac:dyDescent="0.35">
      <c r="A63" s="171" t="s">
        <v>236</v>
      </c>
      <c r="B63" s="175"/>
      <c r="C63" s="184">
        <v>1580495.9100000001</v>
      </c>
      <c r="D63" s="184">
        <v>0</v>
      </c>
      <c r="E63" s="184">
        <v>24104172.539999999</v>
      </c>
      <c r="F63" s="185">
        <v>0</v>
      </c>
      <c r="G63" s="184">
        <v>20664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369886</v>
      </c>
      <c r="P63" s="185">
        <v>37352.6</v>
      </c>
      <c r="Q63" s="185">
        <v>0</v>
      </c>
      <c r="R63" s="185">
        <v>1179082</v>
      </c>
      <c r="S63" s="185">
        <v>7600</v>
      </c>
      <c r="T63" s="185">
        <v>0</v>
      </c>
      <c r="U63" s="185">
        <v>13087.54</v>
      </c>
      <c r="V63" s="185">
        <v>0</v>
      </c>
      <c r="W63" s="185">
        <v>0</v>
      </c>
      <c r="X63" s="185">
        <v>0</v>
      </c>
      <c r="Y63" s="185">
        <v>4890000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400000</v>
      </c>
      <c r="AH63" s="185">
        <v>0</v>
      </c>
      <c r="AI63" s="185">
        <v>0</v>
      </c>
      <c r="AJ63" s="185">
        <v>16566.46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33761.050000000003</v>
      </c>
      <c r="AX63" s="185">
        <v>0</v>
      </c>
      <c r="AY63" s="185">
        <v>0</v>
      </c>
      <c r="AZ63" s="185">
        <v>0</v>
      </c>
      <c r="BA63" s="185">
        <v>0</v>
      </c>
      <c r="BB63" s="185">
        <v>190133.39999999997</v>
      </c>
      <c r="BC63" s="185">
        <v>0</v>
      </c>
      <c r="BD63" s="185">
        <v>0</v>
      </c>
      <c r="BE63" s="185">
        <v>274154.90000000002</v>
      </c>
      <c r="BF63" s="185">
        <v>0</v>
      </c>
      <c r="BG63" s="185">
        <v>0</v>
      </c>
      <c r="BH63" s="185">
        <v>104980.36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776736.27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3038010.3899999997</v>
      </c>
      <c r="BX63" s="185">
        <v>0</v>
      </c>
      <c r="BY63" s="185">
        <v>23901.5</v>
      </c>
      <c r="BZ63" s="185">
        <v>0</v>
      </c>
      <c r="CA63" s="185">
        <v>6186840.5300000012</v>
      </c>
      <c r="CB63" s="185">
        <v>0</v>
      </c>
      <c r="CC63" s="185">
        <v>17775652.909999996</v>
      </c>
      <c r="CD63" s="249" t="s">
        <v>221</v>
      </c>
      <c r="CE63" s="195">
        <f t="shared" si="0"/>
        <v>61023078.359999999</v>
      </c>
      <c r="CF63" s="252"/>
    </row>
    <row r="64" spans="1:84" ht="12.65" customHeight="1" x14ac:dyDescent="0.35">
      <c r="A64" s="171" t="s">
        <v>237</v>
      </c>
      <c r="B64" s="175"/>
      <c r="C64" s="184">
        <v>2775149.1400000006</v>
      </c>
      <c r="D64" s="184">
        <v>0</v>
      </c>
      <c r="E64" s="185">
        <v>5472277.5700000003</v>
      </c>
      <c r="F64" s="185">
        <v>0</v>
      </c>
      <c r="G64" s="184">
        <v>143111.83000000005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2148752.2600000002</v>
      </c>
      <c r="P64" s="185">
        <v>36545054.210000001</v>
      </c>
      <c r="Q64" s="185">
        <v>1173890.8000000003</v>
      </c>
      <c r="R64" s="185">
        <v>1042828.2</v>
      </c>
      <c r="S64" s="185">
        <v>7049319.049999997</v>
      </c>
      <c r="T64" s="185">
        <v>537845.55000000005</v>
      </c>
      <c r="U64" s="185">
        <v>7288915.7100000009</v>
      </c>
      <c r="V64" s="185">
        <v>21447982.480000004</v>
      </c>
      <c r="W64" s="185">
        <v>131162.34000000003</v>
      </c>
      <c r="X64" s="185">
        <v>891559.98999999987</v>
      </c>
      <c r="Y64" s="185">
        <v>3602333.959999999</v>
      </c>
      <c r="Z64" s="185">
        <v>98522.139999999985</v>
      </c>
      <c r="AA64" s="185">
        <v>2584986.0000000005</v>
      </c>
      <c r="AB64" s="185">
        <v>21868392.600000005</v>
      </c>
      <c r="AC64" s="185">
        <v>2143361.48</v>
      </c>
      <c r="AD64" s="185">
        <v>0</v>
      </c>
      <c r="AE64" s="185">
        <v>20991.39</v>
      </c>
      <c r="AF64" s="185">
        <v>0</v>
      </c>
      <c r="AG64" s="185">
        <v>3075352.8899999992</v>
      </c>
      <c r="AH64" s="185">
        <v>0</v>
      </c>
      <c r="AI64" s="185">
        <v>0</v>
      </c>
      <c r="AJ64" s="185">
        <v>906422.08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70641.599999999991</v>
      </c>
      <c r="AS64" s="185">
        <v>0</v>
      </c>
      <c r="AT64" s="185">
        <v>0</v>
      </c>
      <c r="AU64" s="185">
        <v>0</v>
      </c>
      <c r="AV64" s="185">
        <v>4749.17</v>
      </c>
      <c r="AW64" s="185">
        <v>21216.419999999995</v>
      </c>
      <c r="AX64" s="185">
        <v>319.02999999999997</v>
      </c>
      <c r="AY64" s="185">
        <v>1337253.4600000002</v>
      </c>
      <c r="AZ64" s="185">
        <v>844268.47</v>
      </c>
      <c r="BA64" s="185">
        <v>65648.48000000001</v>
      </c>
      <c r="BB64" s="185">
        <v>75601.37</v>
      </c>
      <c r="BC64" s="185">
        <v>65625.36</v>
      </c>
      <c r="BD64" s="185">
        <v>-441980.8600000001</v>
      </c>
      <c r="BE64" s="185">
        <v>1896927.7399999993</v>
      </c>
      <c r="BF64" s="185">
        <v>892383.61</v>
      </c>
      <c r="BG64" s="185">
        <v>1789.7600000000002</v>
      </c>
      <c r="BH64" s="185">
        <v>8474.3000000000011</v>
      </c>
      <c r="BI64" s="185">
        <v>0</v>
      </c>
      <c r="BJ64" s="185">
        <v>0</v>
      </c>
      <c r="BK64" s="185">
        <v>0</v>
      </c>
      <c r="BL64" s="185">
        <v>3883.48</v>
      </c>
      <c r="BM64" s="185">
        <v>0</v>
      </c>
      <c r="BN64" s="185">
        <v>1152635.1600000001</v>
      </c>
      <c r="BO64" s="185">
        <v>0</v>
      </c>
      <c r="BP64" s="185">
        <v>0</v>
      </c>
      <c r="BQ64" s="185">
        <v>0</v>
      </c>
      <c r="BR64" s="185">
        <v>0</v>
      </c>
      <c r="BS64" s="185">
        <v>25864.33</v>
      </c>
      <c r="BT64" s="185">
        <v>14026.88</v>
      </c>
      <c r="BU64" s="185">
        <v>0</v>
      </c>
      <c r="BV64" s="185">
        <v>0</v>
      </c>
      <c r="BW64" s="185">
        <v>90783.87</v>
      </c>
      <c r="BX64" s="185">
        <v>0</v>
      </c>
      <c r="BY64" s="185">
        <v>52447.29</v>
      </c>
      <c r="BZ64" s="185">
        <v>0</v>
      </c>
      <c r="CA64" s="185">
        <v>10938.429999999998</v>
      </c>
      <c r="CB64" s="185">
        <v>2140.21</v>
      </c>
      <c r="CC64" s="185">
        <v>-898450.58000000007</v>
      </c>
      <c r="CD64" s="249" t="s">
        <v>221</v>
      </c>
      <c r="CE64" s="195">
        <f t="shared" si="0"/>
        <v>126245398.65000002</v>
      </c>
      <c r="CF64" s="252"/>
    </row>
    <row r="65" spans="1:84" ht="12.65" customHeight="1" x14ac:dyDescent="0.35">
      <c r="A65" s="171" t="s">
        <v>238</v>
      </c>
      <c r="B65" s="175"/>
      <c r="C65" s="184">
        <v>1255.4099999999999</v>
      </c>
      <c r="D65" s="184">
        <v>0</v>
      </c>
      <c r="E65" s="184">
        <v>1241.21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820.85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2573.17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385.24</v>
      </c>
      <c r="AC65" s="185">
        <v>3552.95</v>
      </c>
      <c r="AD65" s="185">
        <v>0</v>
      </c>
      <c r="AE65" s="185">
        <v>1046.04</v>
      </c>
      <c r="AF65" s="185">
        <v>0</v>
      </c>
      <c r="AG65" s="185">
        <v>100</v>
      </c>
      <c r="AH65" s="185">
        <v>0</v>
      </c>
      <c r="AI65" s="185">
        <v>0</v>
      </c>
      <c r="AJ65" s="185">
        <v>19960.89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1565.6700000000003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285.66000000000003</v>
      </c>
      <c r="BB65" s="185">
        <v>0</v>
      </c>
      <c r="BC65" s="185">
        <v>54.9</v>
      </c>
      <c r="BD65" s="185">
        <v>0</v>
      </c>
      <c r="BE65" s="185">
        <v>5648231.2200000007</v>
      </c>
      <c r="BF65" s="185">
        <v>510610.83</v>
      </c>
      <c r="BG65" s="185">
        <v>384.38</v>
      </c>
      <c r="BH65" s="185">
        <v>3292.33</v>
      </c>
      <c r="BI65" s="185">
        <v>0</v>
      </c>
      <c r="BJ65" s="185">
        <v>0</v>
      </c>
      <c r="BK65" s="185">
        <v>0</v>
      </c>
      <c r="BL65" s="185">
        <v>1500</v>
      </c>
      <c r="BM65" s="185">
        <v>0</v>
      </c>
      <c r="BN65" s="185">
        <v>86692.84</v>
      </c>
      <c r="BO65" s="185">
        <v>0</v>
      </c>
      <c r="BP65" s="185">
        <v>0</v>
      </c>
      <c r="BQ65" s="185">
        <v>0</v>
      </c>
      <c r="BR65" s="185">
        <v>0</v>
      </c>
      <c r="BS65" s="185">
        <v>975</v>
      </c>
      <c r="BT65" s="185">
        <v>1153.6199999999999</v>
      </c>
      <c r="BU65" s="185">
        <v>0</v>
      </c>
      <c r="BV65" s="185">
        <v>0</v>
      </c>
      <c r="BW65" s="185">
        <v>4551.6999999999989</v>
      </c>
      <c r="BX65" s="185">
        <v>0</v>
      </c>
      <c r="BY65" s="185">
        <v>13026.62</v>
      </c>
      <c r="BZ65" s="185">
        <v>0</v>
      </c>
      <c r="CA65" s="185">
        <v>170.37</v>
      </c>
      <c r="CB65" s="185">
        <v>0</v>
      </c>
      <c r="CC65" s="185">
        <v>3609.1800000000003</v>
      </c>
      <c r="CD65" s="249" t="s">
        <v>221</v>
      </c>
      <c r="CE65" s="195">
        <f t="shared" si="0"/>
        <v>6307040.080000001</v>
      </c>
      <c r="CF65" s="252"/>
    </row>
    <row r="66" spans="1:84" ht="12.65" customHeight="1" x14ac:dyDescent="0.35">
      <c r="A66" s="171" t="s">
        <v>239</v>
      </c>
      <c r="B66" s="175"/>
      <c r="C66" s="184">
        <v>731067.47999999986</v>
      </c>
      <c r="D66" s="184">
        <v>0</v>
      </c>
      <c r="E66" s="184">
        <v>57656.560000000005</v>
      </c>
      <c r="F66" s="184">
        <v>0</v>
      </c>
      <c r="G66" s="184">
        <v>1442754.8800000001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46895.38</v>
      </c>
      <c r="P66" s="185">
        <v>3135258.34</v>
      </c>
      <c r="Q66" s="185">
        <v>20928.740000000002</v>
      </c>
      <c r="R66" s="185">
        <v>5739.4999999999991</v>
      </c>
      <c r="S66" s="184">
        <v>477682.33999999997</v>
      </c>
      <c r="T66" s="184">
        <v>1404.77</v>
      </c>
      <c r="U66" s="185">
        <v>5373009.0499999998</v>
      </c>
      <c r="V66" s="185">
        <v>207111.28</v>
      </c>
      <c r="W66" s="185">
        <v>54170.930000000008</v>
      </c>
      <c r="X66" s="185">
        <v>366311.03</v>
      </c>
      <c r="Y66" s="185">
        <v>661115.27</v>
      </c>
      <c r="Z66" s="185">
        <v>1833401.08</v>
      </c>
      <c r="AA66" s="185">
        <v>40478.340000000004</v>
      </c>
      <c r="AB66" s="185">
        <v>675642.36000000022</v>
      </c>
      <c r="AC66" s="185">
        <v>62604.42</v>
      </c>
      <c r="AD66" s="185">
        <v>2999360.0300000003</v>
      </c>
      <c r="AE66" s="185">
        <v>2406.33</v>
      </c>
      <c r="AF66" s="185">
        <v>0</v>
      </c>
      <c r="AG66" s="185">
        <v>578509.73</v>
      </c>
      <c r="AH66" s="185">
        <v>0</v>
      </c>
      <c r="AI66" s="185">
        <v>0</v>
      </c>
      <c r="AJ66" s="185">
        <v>231926.86999999994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137.57</v>
      </c>
      <c r="AS66" s="185">
        <v>0</v>
      </c>
      <c r="AT66" s="185">
        <v>0</v>
      </c>
      <c r="AU66" s="185">
        <v>0</v>
      </c>
      <c r="AV66" s="185">
        <v>6134.75</v>
      </c>
      <c r="AW66" s="185">
        <v>517045.35</v>
      </c>
      <c r="AX66" s="185">
        <v>12299.81</v>
      </c>
      <c r="AY66" s="185">
        <v>2413858.0900000003</v>
      </c>
      <c r="AZ66" s="185">
        <v>79894.010000000009</v>
      </c>
      <c r="BA66" s="185">
        <v>2990631.0900000003</v>
      </c>
      <c r="BB66" s="185">
        <v>76272.650000000009</v>
      </c>
      <c r="BC66" s="185">
        <v>4028.11</v>
      </c>
      <c r="BD66" s="185">
        <v>115069.57999999999</v>
      </c>
      <c r="BE66" s="185">
        <v>10638930.409999995</v>
      </c>
      <c r="BF66" s="185">
        <v>2248009.96</v>
      </c>
      <c r="BG66" s="185">
        <v>78196.25</v>
      </c>
      <c r="BH66" s="185">
        <v>77131.69</v>
      </c>
      <c r="BI66" s="185">
        <v>0</v>
      </c>
      <c r="BJ66" s="185">
        <v>0</v>
      </c>
      <c r="BK66" s="185">
        <v>0</v>
      </c>
      <c r="BL66" s="185">
        <v>136.88</v>
      </c>
      <c r="BM66" s="185">
        <v>0</v>
      </c>
      <c r="BN66" s="185">
        <v>1024923.46</v>
      </c>
      <c r="BO66" s="185">
        <v>20.89</v>
      </c>
      <c r="BP66" s="185">
        <v>138265.4</v>
      </c>
      <c r="BQ66" s="185">
        <v>0</v>
      </c>
      <c r="BR66" s="185">
        <v>0</v>
      </c>
      <c r="BS66" s="185">
        <v>5401.2500000000009</v>
      </c>
      <c r="BT66" s="185">
        <v>11397.14</v>
      </c>
      <c r="BU66" s="185">
        <v>0</v>
      </c>
      <c r="BV66" s="185">
        <v>0</v>
      </c>
      <c r="BW66" s="185">
        <v>100855.7</v>
      </c>
      <c r="BX66" s="185">
        <v>0</v>
      </c>
      <c r="BY66" s="185">
        <v>461214.02</v>
      </c>
      <c r="BZ66" s="185">
        <v>0</v>
      </c>
      <c r="CA66" s="185">
        <v>65398.64</v>
      </c>
      <c r="CB66" s="185">
        <v>20301.059999999998</v>
      </c>
      <c r="CC66" s="185">
        <v>2543475.4</v>
      </c>
      <c r="CD66" s="249" t="s">
        <v>221</v>
      </c>
      <c r="CE66" s="195">
        <f t="shared" si="0"/>
        <v>42634463.869999997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1055579</v>
      </c>
      <c r="D67" s="195">
        <f>ROUND(D51+D52,0)</f>
        <v>0</v>
      </c>
      <c r="E67" s="195">
        <f t="shared" ref="E67:BP67" si="3">ROUND(E51+E52,0)</f>
        <v>4079848</v>
      </c>
      <c r="F67" s="195">
        <f t="shared" si="3"/>
        <v>0</v>
      </c>
      <c r="G67" s="195">
        <f t="shared" si="3"/>
        <v>212702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1200506</v>
      </c>
      <c r="P67" s="195">
        <f t="shared" si="3"/>
        <v>1709367</v>
      </c>
      <c r="Q67" s="195">
        <f t="shared" si="3"/>
        <v>958879</v>
      </c>
      <c r="R67" s="195">
        <f t="shared" si="3"/>
        <v>23627</v>
      </c>
      <c r="S67" s="195">
        <f t="shared" si="3"/>
        <v>1817586</v>
      </c>
      <c r="T67" s="195">
        <f t="shared" si="3"/>
        <v>3565</v>
      </c>
      <c r="U67" s="195">
        <f t="shared" si="3"/>
        <v>553758</v>
      </c>
      <c r="V67" s="195">
        <f t="shared" si="3"/>
        <v>228884</v>
      </c>
      <c r="W67" s="195">
        <f t="shared" si="3"/>
        <v>88956</v>
      </c>
      <c r="X67" s="195">
        <f t="shared" si="3"/>
        <v>137949</v>
      </c>
      <c r="Y67" s="195">
        <f t="shared" si="3"/>
        <v>940362</v>
      </c>
      <c r="Z67" s="195">
        <f t="shared" si="3"/>
        <v>2499</v>
      </c>
      <c r="AA67" s="195">
        <f t="shared" si="3"/>
        <v>146654</v>
      </c>
      <c r="AB67" s="195">
        <f t="shared" si="3"/>
        <v>253814</v>
      </c>
      <c r="AC67" s="195">
        <f t="shared" si="3"/>
        <v>76485</v>
      </c>
      <c r="AD67" s="195">
        <f t="shared" si="3"/>
        <v>0</v>
      </c>
      <c r="AE67" s="195">
        <f t="shared" si="3"/>
        <v>252511</v>
      </c>
      <c r="AF67" s="195">
        <f t="shared" si="3"/>
        <v>0</v>
      </c>
      <c r="AG67" s="195">
        <f t="shared" si="3"/>
        <v>985245</v>
      </c>
      <c r="AH67" s="195">
        <f t="shared" si="3"/>
        <v>0</v>
      </c>
      <c r="AI67" s="195">
        <f t="shared" si="3"/>
        <v>0</v>
      </c>
      <c r="AJ67" s="195">
        <f t="shared" si="3"/>
        <v>541759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272499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399103</v>
      </c>
      <c r="AW67" s="195">
        <f t="shared" si="3"/>
        <v>213181</v>
      </c>
      <c r="AX67" s="195">
        <f t="shared" si="3"/>
        <v>0</v>
      </c>
      <c r="AY67" s="195">
        <f t="shared" si="3"/>
        <v>927985</v>
      </c>
      <c r="AZ67" s="195">
        <f>ROUND(AZ51+AZ52,0)</f>
        <v>17985</v>
      </c>
      <c r="BA67" s="195">
        <f>ROUND(BA51+BA52,0)</f>
        <v>136728</v>
      </c>
      <c r="BB67" s="195">
        <f t="shared" si="3"/>
        <v>101923</v>
      </c>
      <c r="BC67" s="195">
        <f t="shared" si="3"/>
        <v>46936</v>
      </c>
      <c r="BD67" s="195">
        <f t="shared" si="3"/>
        <v>31299</v>
      </c>
      <c r="BE67" s="195">
        <f t="shared" si="3"/>
        <v>6689698</v>
      </c>
      <c r="BF67" s="195">
        <f t="shared" si="3"/>
        <v>767662</v>
      </c>
      <c r="BG67" s="195">
        <f t="shared" si="3"/>
        <v>44930</v>
      </c>
      <c r="BH67" s="195">
        <f t="shared" si="3"/>
        <v>678348</v>
      </c>
      <c r="BI67" s="195">
        <f t="shared" si="3"/>
        <v>0</v>
      </c>
      <c r="BJ67" s="195">
        <f t="shared" si="3"/>
        <v>0</v>
      </c>
      <c r="BK67" s="195">
        <f t="shared" si="3"/>
        <v>36710</v>
      </c>
      <c r="BL67" s="195">
        <f t="shared" si="3"/>
        <v>73818</v>
      </c>
      <c r="BM67" s="195">
        <f t="shared" si="3"/>
        <v>3337</v>
      </c>
      <c r="BN67" s="195">
        <f t="shared" si="3"/>
        <v>799578</v>
      </c>
      <c r="BO67" s="195">
        <f t="shared" si="3"/>
        <v>52676</v>
      </c>
      <c r="BP67" s="195">
        <f t="shared" si="3"/>
        <v>128412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283003</v>
      </c>
      <c r="BT67" s="195">
        <f t="shared" si="4"/>
        <v>165401</v>
      </c>
      <c r="BU67" s="195">
        <f t="shared" si="4"/>
        <v>0</v>
      </c>
      <c r="BV67" s="195">
        <f t="shared" si="4"/>
        <v>0</v>
      </c>
      <c r="BW67" s="195">
        <f t="shared" si="4"/>
        <v>475527</v>
      </c>
      <c r="BX67" s="195">
        <f t="shared" si="4"/>
        <v>0</v>
      </c>
      <c r="BY67" s="195">
        <f t="shared" si="4"/>
        <v>786081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221564</v>
      </c>
      <c r="CD67" s="249" t="s">
        <v>221</v>
      </c>
      <c r="CE67" s="195">
        <f t="shared" si="0"/>
        <v>28624919</v>
      </c>
      <c r="CF67" s="252"/>
    </row>
    <row r="68" spans="1:84" ht="12.65" customHeight="1" x14ac:dyDescent="0.3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4301.3599999999997</v>
      </c>
      <c r="P68" s="185">
        <v>1072229.3999999999</v>
      </c>
      <c r="Q68" s="185">
        <v>0</v>
      </c>
      <c r="R68" s="185">
        <v>0</v>
      </c>
      <c r="S68" s="185">
        <v>458002.86</v>
      </c>
      <c r="T68" s="185">
        <v>0</v>
      </c>
      <c r="U68" s="185">
        <v>-482450.28</v>
      </c>
      <c r="V68" s="185">
        <v>23661.9</v>
      </c>
      <c r="W68" s="185">
        <v>418451.5</v>
      </c>
      <c r="X68" s="185">
        <v>0</v>
      </c>
      <c r="Y68" s="185">
        <v>234797.87999999998</v>
      </c>
      <c r="Z68" s="185">
        <v>2706183.29</v>
      </c>
      <c r="AA68" s="185">
        <v>190221.48</v>
      </c>
      <c r="AB68" s="185">
        <v>869836.65999999992</v>
      </c>
      <c r="AC68" s="185">
        <v>44315.270000000004</v>
      </c>
      <c r="AD68" s="185">
        <v>0</v>
      </c>
      <c r="AE68" s="185">
        <v>0</v>
      </c>
      <c r="AF68" s="185">
        <v>0</v>
      </c>
      <c r="AG68" s="185">
        <v>14763.719999999996</v>
      </c>
      <c r="AH68" s="185">
        <v>0</v>
      </c>
      <c r="AI68" s="185">
        <v>0</v>
      </c>
      <c r="AJ68" s="185">
        <v>243614.25999999995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80209.440000000002</v>
      </c>
      <c r="AX68" s="185">
        <v>454516.08999999997</v>
      </c>
      <c r="AY68" s="185">
        <v>0</v>
      </c>
      <c r="AZ68" s="185">
        <v>33918.39</v>
      </c>
      <c r="BA68" s="185">
        <v>0</v>
      </c>
      <c r="BB68" s="185">
        <v>0</v>
      </c>
      <c r="BC68" s="185">
        <v>0</v>
      </c>
      <c r="BD68" s="185">
        <v>0</v>
      </c>
      <c r="BE68" s="185">
        <v>44195.600000000006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-1743732.77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70994.399999999994</v>
      </c>
      <c r="BX68" s="185">
        <v>0</v>
      </c>
      <c r="BY68" s="185">
        <v>0</v>
      </c>
      <c r="BZ68" s="185">
        <v>0</v>
      </c>
      <c r="CA68" s="185">
        <v>19013.759999999998</v>
      </c>
      <c r="CB68" s="185">
        <v>57776.399999999987</v>
      </c>
      <c r="CC68" s="185">
        <v>550544.52999999991</v>
      </c>
      <c r="CD68" s="249" t="s">
        <v>221</v>
      </c>
      <c r="CE68" s="195">
        <f t="shared" si="0"/>
        <v>5365365.1399999997</v>
      </c>
      <c r="CF68" s="252"/>
    </row>
    <row r="69" spans="1:84" ht="12.65" customHeight="1" x14ac:dyDescent="0.35">
      <c r="A69" s="171" t="s">
        <v>241</v>
      </c>
      <c r="B69" s="175"/>
      <c r="C69" s="184">
        <v>145451.28</v>
      </c>
      <c r="D69" s="184">
        <v>0</v>
      </c>
      <c r="E69" s="185">
        <v>373196.02</v>
      </c>
      <c r="F69" s="185">
        <v>0</v>
      </c>
      <c r="G69" s="184">
        <v>10348.34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117182.89999999998</v>
      </c>
      <c r="P69" s="185">
        <v>68591.58</v>
      </c>
      <c r="Q69" s="185">
        <v>45906.259999999995</v>
      </c>
      <c r="R69" s="224">
        <v>30024.799999999999</v>
      </c>
      <c r="S69" s="185">
        <v>153312.82</v>
      </c>
      <c r="T69" s="184">
        <v>1488.3</v>
      </c>
      <c r="U69" s="185">
        <v>60069.42</v>
      </c>
      <c r="V69" s="185">
        <v>97033.180000000008</v>
      </c>
      <c r="W69" s="184">
        <v>9867</v>
      </c>
      <c r="X69" s="185">
        <v>453.1</v>
      </c>
      <c r="Y69" s="185">
        <v>84927.62999999999</v>
      </c>
      <c r="Z69" s="185">
        <v>30558.119999999995</v>
      </c>
      <c r="AA69" s="185">
        <v>1180.9000000000001</v>
      </c>
      <c r="AB69" s="185">
        <v>34934.29</v>
      </c>
      <c r="AC69" s="185">
        <v>46343.020000000004</v>
      </c>
      <c r="AD69" s="185">
        <v>0</v>
      </c>
      <c r="AE69" s="185">
        <v>16611.530000000002</v>
      </c>
      <c r="AF69" s="185">
        <v>0</v>
      </c>
      <c r="AG69" s="185">
        <v>207366.03999999998</v>
      </c>
      <c r="AH69" s="185">
        <v>0</v>
      </c>
      <c r="AI69" s="185">
        <v>0</v>
      </c>
      <c r="AJ69" s="185">
        <v>137863.61000000002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38798.07</v>
      </c>
      <c r="AW69" s="185">
        <v>411706.98</v>
      </c>
      <c r="AX69" s="185">
        <v>0</v>
      </c>
      <c r="AY69" s="185">
        <v>77983.680000000008</v>
      </c>
      <c r="AZ69" s="185">
        <v>14183.349999999999</v>
      </c>
      <c r="BA69" s="185">
        <v>906.75</v>
      </c>
      <c r="BB69" s="185">
        <v>16270.09</v>
      </c>
      <c r="BC69" s="185">
        <v>2668.8500000000004</v>
      </c>
      <c r="BD69" s="185">
        <v>0</v>
      </c>
      <c r="BE69" s="185">
        <v>261049.46000000005</v>
      </c>
      <c r="BF69" s="185">
        <v>71347.360000000001</v>
      </c>
      <c r="BG69" s="185">
        <v>1633.41</v>
      </c>
      <c r="BH69" s="224">
        <v>18749.86</v>
      </c>
      <c r="BI69" s="185">
        <v>0</v>
      </c>
      <c r="BJ69" s="185">
        <v>0</v>
      </c>
      <c r="BK69" s="185">
        <v>0</v>
      </c>
      <c r="BL69" s="185">
        <v>4251.5</v>
      </c>
      <c r="BM69" s="185">
        <v>0</v>
      </c>
      <c r="BN69" s="185">
        <v>1741212.95</v>
      </c>
      <c r="BO69" s="185">
        <v>0</v>
      </c>
      <c r="BP69" s="185">
        <v>0</v>
      </c>
      <c r="BQ69" s="185">
        <v>0</v>
      </c>
      <c r="BR69" s="185">
        <v>0</v>
      </c>
      <c r="BS69" s="185">
        <v>47334.99</v>
      </c>
      <c r="BT69" s="185">
        <v>12149.679999999998</v>
      </c>
      <c r="BU69" s="185">
        <v>0</v>
      </c>
      <c r="BV69" s="185">
        <v>0</v>
      </c>
      <c r="BW69" s="185">
        <v>12813.98</v>
      </c>
      <c r="BX69" s="185">
        <v>0</v>
      </c>
      <c r="BY69" s="185">
        <v>807934.78</v>
      </c>
      <c r="BZ69" s="185">
        <v>0</v>
      </c>
      <c r="CA69" s="185">
        <v>114523.98999999998</v>
      </c>
      <c r="CB69" s="185">
        <v>30871.79</v>
      </c>
      <c r="CC69" s="185">
        <v>258301648.87872368</v>
      </c>
      <c r="CD69" s="188">
        <v>43703818.539999999</v>
      </c>
      <c r="CE69" s="195">
        <f t="shared" si="0"/>
        <v>307364569.07872367</v>
      </c>
      <c r="CF69" s="252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410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10692.15</v>
      </c>
      <c r="P70" s="184">
        <v>0</v>
      </c>
      <c r="Q70" s="184">
        <v>0</v>
      </c>
      <c r="R70" s="184">
        <v>0</v>
      </c>
      <c r="S70" s="184">
        <v>-66.099999999999994</v>
      </c>
      <c r="T70" s="184">
        <v>0</v>
      </c>
      <c r="U70" s="185">
        <v>302344.87</v>
      </c>
      <c r="V70" s="184">
        <v>0</v>
      </c>
      <c r="W70" s="184">
        <v>0</v>
      </c>
      <c r="X70" s="185">
        <v>0</v>
      </c>
      <c r="Y70" s="185">
        <v>721051</v>
      </c>
      <c r="Z70" s="185">
        <v>0</v>
      </c>
      <c r="AA70" s="185">
        <v>0</v>
      </c>
      <c r="AB70" s="185">
        <v>749476.09</v>
      </c>
      <c r="AC70" s="185">
        <v>0</v>
      </c>
      <c r="AD70" s="185">
        <v>0</v>
      </c>
      <c r="AE70" s="185">
        <v>25.96</v>
      </c>
      <c r="AF70" s="185">
        <v>0</v>
      </c>
      <c r="AG70" s="185">
        <v>550</v>
      </c>
      <c r="AH70" s="185">
        <v>0</v>
      </c>
      <c r="AI70" s="185">
        <v>0</v>
      </c>
      <c r="AJ70" s="185">
        <v>5863109.0100000007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-146452.28</v>
      </c>
      <c r="AW70" s="185">
        <v>11971850.799999999</v>
      </c>
      <c r="AX70" s="185">
        <v>0</v>
      </c>
      <c r="AY70" s="185">
        <v>2466395.6800000002</v>
      </c>
      <c r="AZ70" s="185">
        <v>1493127.9500000007</v>
      </c>
      <c r="BA70" s="185">
        <v>115900.42</v>
      </c>
      <c r="BB70" s="185">
        <v>0</v>
      </c>
      <c r="BC70" s="185">
        <v>0</v>
      </c>
      <c r="BD70" s="185">
        <v>0</v>
      </c>
      <c r="BE70" s="185">
        <v>2749401.7500000005</v>
      </c>
      <c r="BF70" s="185">
        <v>546089.64</v>
      </c>
      <c r="BG70" s="185">
        <v>431478.51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101150.87</v>
      </c>
      <c r="BO70" s="185">
        <v>0</v>
      </c>
      <c r="BP70" s="185">
        <v>94708</v>
      </c>
      <c r="BQ70" s="185">
        <v>0</v>
      </c>
      <c r="BR70" s="185">
        <v>0</v>
      </c>
      <c r="BS70" s="185">
        <v>4000</v>
      </c>
      <c r="BT70" s="185">
        <v>18582.71</v>
      </c>
      <c r="BU70" s="185">
        <v>0</v>
      </c>
      <c r="BV70" s="185">
        <v>0</v>
      </c>
      <c r="BW70" s="185">
        <v>853343.96000000008</v>
      </c>
      <c r="BX70" s="185">
        <v>0</v>
      </c>
      <c r="BY70" s="185">
        <v>9281.98</v>
      </c>
      <c r="BZ70" s="185">
        <v>0</v>
      </c>
      <c r="CA70" s="185">
        <v>25774.65</v>
      </c>
      <c r="CB70" s="185">
        <v>179157.85</v>
      </c>
      <c r="CC70" s="185">
        <v>8972994.1699999999</v>
      </c>
      <c r="CD70" s="188"/>
      <c r="CE70" s="195">
        <f t="shared" si="0"/>
        <v>37534379.640000008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38578025.519999988</v>
      </c>
      <c r="D71" s="195">
        <f t="shared" ref="D71:AI71" si="5">SUM(D61:D69)-D70</f>
        <v>0</v>
      </c>
      <c r="E71" s="195">
        <f t="shared" si="5"/>
        <v>131145589.24000001</v>
      </c>
      <c r="F71" s="195">
        <f t="shared" si="5"/>
        <v>0</v>
      </c>
      <c r="G71" s="195">
        <f t="shared" si="5"/>
        <v>5090467.76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25319119.82</v>
      </c>
      <c r="P71" s="195">
        <f t="shared" si="5"/>
        <v>67545279.950000003</v>
      </c>
      <c r="Q71" s="195">
        <f t="shared" si="5"/>
        <v>7314626.6000000015</v>
      </c>
      <c r="R71" s="195">
        <f t="shared" si="5"/>
        <v>3251091.3</v>
      </c>
      <c r="S71" s="195">
        <f t="shared" si="5"/>
        <v>13855659.019999996</v>
      </c>
      <c r="T71" s="195">
        <f t="shared" si="5"/>
        <v>2055608.3800000004</v>
      </c>
      <c r="U71" s="195">
        <f t="shared" si="5"/>
        <v>24342611.719999999</v>
      </c>
      <c r="V71" s="195">
        <f t="shared" si="5"/>
        <v>26808042.920000002</v>
      </c>
      <c r="W71" s="195">
        <f t="shared" si="5"/>
        <v>2782302.93</v>
      </c>
      <c r="X71" s="195">
        <f t="shared" si="5"/>
        <v>4067623.85</v>
      </c>
      <c r="Y71" s="195">
        <f t="shared" si="5"/>
        <v>25030255.02</v>
      </c>
      <c r="Z71" s="195">
        <f t="shared" si="5"/>
        <v>7726258.9700000007</v>
      </c>
      <c r="AA71" s="195">
        <f t="shared" si="5"/>
        <v>3975735.12</v>
      </c>
      <c r="AB71" s="195">
        <f t="shared" si="5"/>
        <v>32866886.320000004</v>
      </c>
      <c r="AC71" s="195">
        <f t="shared" si="5"/>
        <v>8454746.6199999992</v>
      </c>
      <c r="AD71" s="195">
        <f t="shared" si="5"/>
        <v>3110731.58</v>
      </c>
      <c r="AE71" s="195">
        <f t="shared" si="5"/>
        <v>7143708.6400000015</v>
      </c>
      <c r="AF71" s="195">
        <f t="shared" si="5"/>
        <v>0</v>
      </c>
      <c r="AG71" s="195">
        <f t="shared" si="5"/>
        <v>26960227.890000001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10398948.060000006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2161966.1</v>
      </c>
      <c r="AP71" s="195">
        <f t="shared" si="6"/>
        <v>0</v>
      </c>
      <c r="AQ71" s="195">
        <f t="shared" si="6"/>
        <v>0</v>
      </c>
      <c r="AR71" s="195">
        <f t="shared" si="6"/>
        <v>344843.83999999997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1668081.6500000001</v>
      </c>
      <c r="AW71" s="195">
        <f t="shared" si="6"/>
        <v>-5617448.8299999982</v>
      </c>
      <c r="AX71" s="195">
        <f t="shared" si="6"/>
        <v>467180.35</v>
      </c>
      <c r="AY71" s="195">
        <f t="shared" si="6"/>
        <v>8416901.4600000009</v>
      </c>
      <c r="AZ71" s="195">
        <f t="shared" si="6"/>
        <v>1075200.3399999994</v>
      </c>
      <c r="BA71" s="195">
        <f t="shared" si="6"/>
        <v>3433198.2100000004</v>
      </c>
      <c r="BB71" s="195">
        <f t="shared" si="6"/>
        <v>6876381.7600000007</v>
      </c>
      <c r="BC71" s="195">
        <f t="shared" si="6"/>
        <v>1620716.0500000003</v>
      </c>
      <c r="BD71" s="195">
        <f t="shared" si="6"/>
        <v>-295411.8600000001</v>
      </c>
      <c r="BE71" s="195">
        <f t="shared" si="6"/>
        <v>31925126.839999996</v>
      </c>
      <c r="BF71" s="195">
        <f t="shared" si="6"/>
        <v>11548238.300000001</v>
      </c>
      <c r="BG71" s="195">
        <f t="shared" si="6"/>
        <v>767854.46999999974</v>
      </c>
      <c r="BH71" s="195">
        <f t="shared" si="6"/>
        <v>2838299.92</v>
      </c>
      <c r="BI71" s="195">
        <f t="shared" si="6"/>
        <v>0</v>
      </c>
      <c r="BJ71" s="195">
        <f t="shared" si="6"/>
        <v>0</v>
      </c>
      <c r="BK71" s="195">
        <f t="shared" si="6"/>
        <v>36710</v>
      </c>
      <c r="BL71" s="195">
        <f t="shared" si="6"/>
        <v>1083080.7999999998</v>
      </c>
      <c r="BM71" s="195">
        <f t="shared" si="6"/>
        <v>3337</v>
      </c>
      <c r="BN71" s="195">
        <f t="shared" si="6"/>
        <v>8870223.6699999999</v>
      </c>
      <c r="BO71" s="195">
        <f t="shared" si="6"/>
        <v>392162.78</v>
      </c>
      <c r="BP71" s="195">
        <f t="shared" ref="BP71:CC71" si="7">SUM(BP61:BP69)-BP70</f>
        <v>177073.5</v>
      </c>
      <c r="BQ71" s="195">
        <f t="shared" si="7"/>
        <v>0</v>
      </c>
      <c r="BR71" s="195">
        <f t="shared" si="7"/>
        <v>0</v>
      </c>
      <c r="BS71" s="195">
        <f t="shared" si="7"/>
        <v>1367332.53</v>
      </c>
      <c r="BT71" s="195">
        <f t="shared" si="7"/>
        <v>1131095.9200000002</v>
      </c>
      <c r="BU71" s="195">
        <f t="shared" si="7"/>
        <v>0</v>
      </c>
      <c r="BV71" s="195">
        <f t="shared" si="7"/>
        <v>0</v>
      </c>
      <c r="BW71" s="195">
        <f t="shared" si="7"/>
        <v>5113669.9000000013</v>
      </c>
      <c r="BX71" s="195">
        <f t="shared" si="7"/>
        <v>0</v>
      </c>
      <c r="BY71" s="195">
        <f t="shared" si="7"/>
        <v>14993949.309999995</v>
      </c>
      <c r="BZ71" s="195">
        <f t="shared" si="7"/>
        <v>0</v>
      </c>
      <c r="CA71" s="195">
        <f t="shared" si="7"/>
        <v>11602399.890000001</v>
      </c>
      <c r="CB71" s="195">
        <f t="shared" si="7"/>
        <v>931886.99999999988</v>
      </c>
      <c r="CC71" s="195">
        <f t="shared" si="7"/>
        <v>272306929.28872365</v>
      </c>
      <c r="CD71" s="245">
        <f>CD69-CD70</f>
        <v>43703818.539999999</v>
      </c>
      <c r="CE71" s="195">
        <f>SUM(CE61:CE69)-CE70</f>
        <v>906768345.95872366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172513394.78999999</v>
      </c>
      <c r="D73" s="184">
        <v>0</v>
      </c>
      <c r="E73" s="185">
        <v>442430338.95999992</v>
      </c>
      <c r="F73" s="185">
        <v>0</v>
      </c>
      <c r="G73" s="184">
        <v>18347585.009999998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101657663.30000001</v>
      </c>
      <c r="P73" s="185">
        <v>276550306.06000006</v>
      </c>
      <c r="Q73" s="185">
        <v>12848172.439999999</v>
      </c>
      <c r="R73" s="185">
        <v>29211775.879999999</v>
      </c>
      <c r="S73" s="185">
        <v>0</v>
      </c>
      <c r="T73" s="185">
        <v>11571484.18</v>
      </c>
      <c r="U73" s="185">
        <v>92832888.88000001</v>
      </c>
      <c r="V73" s="185">
        <v>117859777.63999999</v>
      </c>
      <c r="W73" s="185">
        <v>14540984.550000001</v>
      </c>
      <c r="X73" s="185">
        <v>49757316.089999996</v>
      </c>
      <c r="Y73" s="185">
        <v>57629721.630000018</v>
      </c>
      <c r="Z73" s="185">
        <v>1709376</v>
      </c>
      <c r="AA73" s="185">
        <v>2200704.84</v>
      </c>
      <c r="AB73" s="185">
        <v>141742917.63000003</v>
      </c>
      <c r="AC73" s="185">
        <v>72096106.850000009</v>
      </c>
      <c r="AD73" s="185">
        <v>7884541.2000000002</v>
      </c>
      <c r="AE73" s="185">
        <v>19345516.98</v>
      </c>
      <c r="AF73" s="185">
        <v>0</v>
      </c>
      <c r="AG73" s="185">
        <v>124185034.87000002</v>
      </c>
      <c r="AH73" s="185">
        <v>0</v>
      </c>
      <c r="AI73" s="185">
        <v>0</v>
      </c>
      <c r="AJ73" s="185">
        <v>780546.53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1767696154.3099999</v>
      </c>
      <c r="CF73" s="252"/>
    </row>
    <row r="74" spans="1:84" ht="12.65" customHeight="1" x14ac:dyDescent="0.35">
      <c r="A74" s="171" t="s">
        <v>246</v>
      </c>
      <c r="B74" s="175"/>
      <c r="C74" s="184">
        <v>1312606.19</v>
      </c>
      <c r="D74" s="184">
        <v>0</v>
      </c>
      <c r="E74" s="185">
        <v>71649960.589999989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13582715.989999998</v>
      </c>
      <c r="P74" s="185">
        <v>230371592.00000012</v>
      </c>
      <c r="Q74" s="185">
        <v>14011594.620000001</v>
      </c>
      <c r="R74" s="185">
        <v>27569070.120000001</v>
      </c>
      <c r="S74" s="185">
        <v>0</v>
      </c>
      <c r="T74" s="185">
        <v>783830.82000000007</v>
      </c>
      <c r="U74" s="185">
        <v>53554939.329999991</v>
      </c>
      <c r="V74" s="185">
        <v>118261213.41</v>
      </c>
      <c r="W74" s="185">
        <v>25379360.210000005</v>
      </c>
      <c r="X74" s="185">
        <v>70601185.229999989</v>
      </c>
      <c r="Y74" s="185">
        <v>112282545.05</v>
      </c>
      <c r="Z74" s="185">
        <v>51166197</v>
      </c>
      <c r="AA74" s="185">
        <v>15709757.9</v>
      </c>
      <c r="AB74" s="185">
        <v>48967083.259999998</v>
      </c>
      <c r="AC74" s="185">
        <v>4376239.29</v>
      </c>
      <c r="AD74" s="185">
        <v>219528.8</v>
      </c>
      <c r="AE74" s="185">
        <v>3716155.0799999996</v>
      </c>
      <c r="AF74" s="185">
        <v>0</v>
      </c>
      <c r="AG74" s="185">
        <v>195376270.67999998</v>
      </c>
      <c r="AH74" s="185">
        <v>0</v>
      </c>
      <c r="AI74" s="185">
        <v>0</v>
      </c>
      <c r="AJ74" s="185">
        <v>47102304.419999994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1105994149.99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173826000.97999999</v>
      </c>
      <c r="D75" s="195">
        <f t="shared" si="9"/>
        <v>0</v>
      </c>
      <c r="E75" s="195">
        <f t="shared" si="9"/>
        <v>514080299.54999989</v>
      </c>
      <c r="F75" s="195">
        <f t="shared" si="9"/>
        <v>0</v>
      </c>
      <c r="G75" s="195">
        <f t="shared" si="9"/>
        <v>18347585.009999998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115240379.29000001</v>
      </c>
      <c r="P75" s="195">
        <f t="shared" si="9"/>
        <v>506921898.06000018</v>
      </c>
      <c r="Q75" s="195">
        <f t="shared" si="9"/>
        <v>26859767.060000002</v>
      </c>
      <c r="R75" s="195">
        <f t="shared" si="9"/>
        <v>56780846</v>
      </c>
      <c r="S75" s="195">
        <f t="shared" si="9"/>
        <v>0</v>
      </c>
      <c r="T75" s="195">
        <f t="shared" si="9"/>
        <v>12355315</v>
      </c>
      <c r="U75" s="195">
        <f t="shared" si="9"/>
        <v>146387828.21000001</v>
      </c>
      <c r="V75" s="195">
        <f t="shared" si="9"/>
        <v>236120991.04999998</v>
      </c>
      <c r="W75" s="195">
        <f t="shared" si="9"/>
        <v>39920344.760000005</v>
      </c>
      <c r="X75" s="195">
        <f t="shared" si="9"/>
        <v>120358501.31999999</v>
      </c>
      <c r="Y75" s="195">
        <f t="shared" si="9"/>
        <v>169912266.68000001</v>
      </c>
      <c r="Z75" s="195">
        <f t="shared" si="9"/>
        <v>52875573</v>
      </c>
      <c r="AA75" s="195">
        <f t="shared" si="9"/>
        <v>17910462.740000002</v>
      </c>
      <c r="AB75" s="195">
        <f t="shared" si="9"/>
        <v>190710000.89000002</v>
      </c>
      <c r="AC75" s="195">
        <f t="shared" si="9"/>
        <v>76472346.140000015</v>
      </c>
      <c r="AD75" s="195">
        <f t="shared" si="9"/>
        <v>8104070</v>
      </c>
      <c r="AE75" s="195">
        <f t="shared" si="9"/>
        <v>23061672.059999999</v>
      </c>
      <c r="AF75" s="195">
        <f t="shared" si="9"/>
        <v>0</v>
      </c>
      <c r="AG75" s="195">
        <f t="shared" si="9"/>
        <v>319561305.55000001</v>
      </c>
      <c r="AH75" s="195">
        <f t="shared" si="9"/>
        <v>0</v>
      </c>
      <c r="AI75" s="195">
        <f t="shared" si="9"/>
        <v>0</v>
      </c>
      <c r="AJ75" s="195">
        <f t="shared" si="9"/>
        <v>47882850.949999996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2873690304.2999992</v>
      </c>
      <c r="CF75" s="252"/>
    </row>
    <row r="76" spans="1:84" ht="12.65" customHeight="1" x14ac:dyDescent="0.35">
      <c r="A76" s="171" t="s">
        <v>248</v>
      </c>
      <c r="B76" s="175"/>
      <c r="C76" s="184">
        <v>30563.06</v>
      </c>
      <c r="D76" s="184">
        <v>0</v>
      </c>
      <c r="E76" s="185">
        <v>118127.26999999984</v>
      </c>
      <c r="F76" s="185">
        <v>0</v>
      </c>
      <c r="G76" s="184">
        <v>6158.55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34759.250000000007</v>
      </c>
      <c r="P76" s="185">
        <v>49492.73</v>
      </c>
      <c r="Q76" s="185">
        <v>27763.230000000007</v>
      </c>
      <c r="R76" s="185">
        <v>684.07999999999993</v>
      </c>
      <c r="S76" s="185">
        <v>52626.079999999994</v>
      </c>
      <c r="T76" s="185">
        <v>103.21</v>
      </c>
      <c r="U76" s="185">
        <v>16033.41</v>
      </c>
      <c r="V76" s="185">
        <v>6627.0700000000006</v>
      </c>
      <c r="W76" s="185">
        <v>2575.63</v>
      </c>
      <c r="X76" s="185">
        <v>3994.16</v>
      </c>
      <c r="Y76" s="185">
        <v>27227.090000000004</v>
      </c>
      <c r="Z76" s="185">
        <v>72.349999999999994</v>
      </c>
      <c r="AA76" s="185">
        <v>4246.2099999999991</v>
      </c>
      <c r="AB76" s="185">
        <v>7348.8899999999994</v>
      </c>
      <c r="AC76" s="185">
        <v>2214.5300000000002</v>
      </c>
      <c r="AD76" s="185">
        <v>0</v>
      </c>
      <c r="AE76" s="185">
        <v>7311.159999999998</v>
      </c>
      <c r="AF76" s="185">
        <v>0</v>
      </c>
      <c r="AG76" s="185">
        <v>28526.620000000024</v>
      </c>
      <c r="AH76" s="185">
        <v>0</v>
      </c>
      <c r="AI76" s="185">
        <v>0</v>
      </c>
      <c r="AJ76" s="185">
        <v>15686.010000000002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7889.88</v>
      </c>
      <c r="AS76" s="185">
        <v>0</v>
      </c>
      <c r="AT76" s="185">
        <v>0</v>
      </c>
      <c r="AU76" s="185">
        <v>0</v>
      </c>
      <c r="AV76" s="185">
        <v>11555.550000000001</v>
      </c>
      <c r="AW76" s="185">
        <v>6172.4000000000015</v>
      </c>
      <c r="AX76" s="185">
        <v>0</v>
      </c>
      <c r="AY76" s="185">
        <v>26868.73</v>
      </c>
      <c r="AZ76" s="185">
        <v>520.73</v>
      </c>
      <c r="BA76" s="185">
        <v>3958.7899999999995</v>
      </c>
      <c r="BB76" s="185">
        <v>2951.07</v>
      </c>
      <c r="BC76" s="185">
        <v>1358.98</v>
      </c>
      <c r="BD76" s="185">
        <v>906.2399999999999</v>
      </c>
      <c r="BE76" s="185">
        <v>193692.43000000008</v>
      </c>
      <c r="BF76" s="185">
        <v>22226.749999999996</v>
      </c>
      <c r="BG76" s="185">
        <v>1300.9100000000001</v>
      </c>
      <c r="BH76" s="185">
        <v>19640.780000000002</v>
      </c>
      <c r="BI76" s="185">
        <v>0</v>
      </c>
      <c r="BJ76" s="185">
        <v>0</v>
      </c>
      <c r="BK76" s="185">
        <v>1062.9000000000001</v>
      </c>
      <c r="BL76" s="185">
        <v>2137.3000000000002</v>
      </c>
      <c r="BM76" s="185">
        <v>96.63</v>
      </c>
      <c r="BN76" s="185">
        <v>23150.840000000004</v>
      </c>
      <c r="BO76" s="185">
        <v>1525.18</v>
      </c>
      <c r="BP76" s="185">
        <v>3718.01</v>
      </c>
      <c r="BQ76" s="185">
        <v>0</v>
      </c>
      <c r="BR76" s="185">
        <v>0</v>
      </c>
      <c r="BS76" s="185">
        <v>8194.0199999999986</v>
      </c>
      <c r="BT76" s="185">
        <v>4789</v>
      </c>
      <c r="BU76" s="185">
        <v>0</v>
      </c>
      <c r="BV76" s="185">
        <v>0</v>
      </c>
      <c r="BW76" s="185">
        <v>13768.32</v>
      </c>
      <c r="BX76" s="185">
        <v>0</v>
      </c>
      <c r="BY76" s="185">
        <v>22760.06</v>
      </c>
      <c r="BZ76" s="185">
        <v>0</v>
      </c>
      <c r="CA76" s="185">
        <v>0</v>
      </c>
      <c r="CB76" s="185">
        <v>0</v>
      </c>
      <c r="CC76" s="185">
        <v>6415.1400000000012</v>
      </c>
      <c r="CD76" s="249" t="s">
        <v>221</v>
      </c>
      <c r="CE76" s="195">
        <f t="shared" si="8"/>
        <v>828801.23000000021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1024672.6818472715</v>
      </c>
      <c r="F77" s="184">
        <v>0</v>
      </c>
      <c r="G77" s="184">
        <v>36570.685852140821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1061243.3676994124</v>
      </c>
      <c r="CF77" s="195">
        <f>AY59-CE77</f>
        <v>-257967.3676994124</v>
      </c>
    </row>
    <row r="78" spans="1:84" ht="12.65" customHeight="1" x14ac:dyDescent="0.35">
      <c r="A78" s="171" t="s">
        <v>250</v>
      </c>
      <c r="B78" s="175"/>
      <c r="C78" s="184">
        <v>396415.25821510161</v>
      </c>
      <c r="D78" s="184">
        <v>0</v>
      </c>
      <c r="E78" s="184">
        <v>1532158.5024305473</v>
      </c>
      <c r="F78" s="184">
        <v>0</v>
      </c>
      <c r="G78" s="184">
        <v>79878.886095849506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450841.54087036027</v>
      </c>
      <c r="P78" s="184">
        <v>641940.73966154922</v>
      </c>
      <c r="Q78" s="184">
        <v>360100.32991903485</v>
      </c>
      <c r="R78" s="184">
        <v>8872.794472797772</v>
      </c>
      <c r="S78" s="184">
        <v>682581.55734565156</v>
      </c>
      <c r="T78" s="184">
        <v>1338.6754729526638</v>
      </c>
      <c r="U78" s="184">
        <v>207959.81702154796</v>
      </c>
      <c r="V78" s="184">
        <v>85955.780123441626</v>
      </c>
      <c r="W78" s="184">
        <v>33406.963553929549</v>
      </c>
      <c r="X78" s="184">
        <v>51805.871786150667</v>
      </c>
      <c r="Y78" s="184">
        <v>353146.37712309608</v>
      </c>
      <c r="Z78" s="184">
        <v>938.40878275482237</v>
      </c>
      <c r="AA78" s="184">
        <v>55075.062300226033</v>
      </c>
      <c r="AB78" s="184">
        <v>95318.077671030915</v>
      </c>
      <c r="AC78" s="184">
        <v>28723.350403234788</v>
      </c>
      <c r="AD78" s="184">
        <v>0</v>
      </c>
      <c r="AE78" s="184">
        <v>94828.704300286729</v>
      </c>
      <c r="AF78" s="184">
        <v>0</v>
      </c>
      <c r="AG78" s="184">
        <v>370001.80719156039</v>
      </c>
      <c r="AH78" s="184">
        <v>0</v>
      </c>
      <c r="AI78" s="184">
        <v>0</v>
      </c>
      <c r="AJ78" s="184">
        <v>203453.89841575635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102334.93692994634</v>
      </c>
      <c r="AS78" s="184">
        <v>0</v>
      </c>
      <c r="AT78" s="184">
        <v>0</v>
      </c>
      <c r="AU78" s="184">
        <v>0</v>
      </c>
      <c r="AV78" s="184">
        <v>149880.16046389064</v>
      </c>
      <c r="AW78" s="184">
        <v>80058.526201463261</v>
      </c>
      <c r="AX78" s="249" t="s">
        <v>221</v>
      </c>
      <c r="AY78" s="249" t="s">
        <v>221</v>
      </c>
      <c r="AZ78" s="249" t="s">
        <v>221</v>
      </c>
      <c r="BA78" s="184">
        <v>51347.108570586905</v>
      </c>
      <c r="BB78" s="184">
        <v>38276.572308559415</v>
      </c>
      <c r="BC78" s="184">
        <v>17626.520630105715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254748.86595929874</v>
      </c>
      <c r="BI78" s="184">
        <v>0</v>
      </c>
      <c r="BJ78" s="249" t="s">
        <v>221</v>
      </c>
      <c r="BK78" s="184">
        <v>13786.243195440233</v>
      </c>
      <c r="BL78" s="184">
        <v>27721.646045361187</v>
      </c>
      <c r="BM78" s="184">
        <v>1253.3302097802141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106279.75582679569</v>
      </c>
      <c r="BT78" s="184">
        <v>62115.268287668885</v>
      </c>
      <c r="BU78" s="184">
        <v>0</v>
      </c>
      <c r="BV78" s="184">
        <v>0</v>
      </c>
      <c r="BW78" s="184">
        <v>178580.68295478751</v>
      </c>
      <c r="BX78" s="184">
        <v>0</v>
      </c>
      <c r="BY78" s="184">
        <v>295207.19004874531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7113959.2107892912</v>
      </c>
      <c r="CF78" s="195"/>
    </row>
    <row r="79" spans="1:84" ht="12.65" customHeight="1" x14ac:dyDescent="0.35">
      <c r="A79" s="171" t="s">
        <v>251</v>
      </c>
      <c r="B79" s="175"/>
      <c r="C79" s="225">
        <v>0</v>
      </c>
      <c r="D79" s="225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144.52000000000001</v>
      </c>
      <c r="D80" s="187">
        <v>0</v>
      </c>
      <c r="E80" s="187">
        <v>518.27</v>
      </c>
      <c r="F80" s="187">
        <v>0</v>
      </c>
      <c r="G80" s="187">
        <v>14.99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99.08</v>
      </c>
      <c r="P80" s="187">
        <v>86.160000000000011</v>
      </c>
      <c r="Q80" s="187">
        <v>25.92</v>
      </c>
      <c r="R80" s="187">
        <v>0</v>
      </c>
      <c r="S80" s="187">
        <v>0.02</v>
      </c>
      <c r="T80" s="187">
        <v>9.0500000000000007</v>
      </c>
      <c r="U80" s="187">
        <v>0</v>
      </c>
      <c r="V80" s="187">
        <v>12.16</v>
      </c>
      <c r="W80" s="187">
        <v>0</v>
      </c>
      <c r="X80" s="187">
        <v>0.91</v>
      </c>
      <c r="Y80" s="187">
        <v>6.3</v>
      </c>
      <c r="Z80" s="187">
        <v>2.02</v>
      </c>
      <c r="AA80" s="187">
        <v>0.02</v>
      </c>
      <c r="AB80" s="187">
        <v>0</v>
      </c>
      <c r="AC80" s="187">
        <v>0.18</v>
      </c>
      <c r="AD80" s="187">
        <v>0</v>
      </c>
      <c r="AE80" s="187">
        <v>0</v>
      </c>
      <c r="AF80" s="187">
        <v>0</v>
      </c>
      <c r="AG80" s="187">
        <v>106.07</v>
      </c>
      <c r="AH80" s="187">
        <v>0</v>
      </c>
      <c r="AI80" s="187">
        <v>0</v>
      </c>
      <c r="AJ80" s="187">
        <v>19.630000000000003</v>
      </c>
      <c r="AK80" s="187">
        <v>0</v>
      </c>
      <c r="AL80" s="187">
        <v>0</v>
      </c>
      <c r="AM80" s="187">
        <v>0</v>
      </c>
      <c r="AN80" s="187">
        <v>0</v>
      </c>
      <c r="AO80" s="187">
        <v>11.93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1057.2299999999998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1280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29064</v>
      </c>
      <c r="D111" s="174">
        <v>178843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4215</v>
      </c>
      <c r="D114" s="174">
        <v>5550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64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141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233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13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46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19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14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530</v>
      </c>
    </row>
    <row r="128" spans="1:5" ht="12.65" customHeight="1" x14ac:dyDescent="0.35">
      <c r="A128" s="173" t="s">
        <v>292</v>
      </c>
      <c r="B128" s="172" t="s">
        <v>256</v>
      </c>
      <c r="C128" s="189">
        <v>595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12835</v>
      </c>
      <c r="C138" s="189">
        <v>6412</v>
      </c>
      <c r="D138" s="174">
        <f>9822-5</f>
        <v>9817</v>
      </c>
      <c r="E138" s="175">
        <f>SUM(B138:D138)</f>
        <v>29064</v>
      </c>
    </row>
    <row r="139" spans="1:6" ht="12.65" customHeight="1" x14ac:dyDescent="0.35">
      <c r="A139" s="173" t="s">
        <v>215</v>
      </c>
      <c r="B139" s="174">
        <v>92181</v>
      </c>
      <c r="C139" s="189">
        <v>39687</v>
      </c>
      <c r="D139" s="174">
        <v>46975.010000000009</v>
      </c>
      <c r="E139" s="175">
        <f>SUM(B139:D139)</f>
        <v>178843.01</v>
      </c>
    </row>
    <row r="140" spans="1:6" ht="12.65" customHeight="1" x14ac:dyDescent="0.35">
      <c r="A140" s="173" t="s">
        <v>298</v>
      </c>
      <c r="B140" s="174">
        <v>199544.62670445451</v>
      </c>
      <c r="C140" s="174">
        <v>82715.994326624903</v>
      </c>
      <c r="D140" s="174">
        <v>197936.37896892068</v>
      </c>
      <c r="E140" s="175">
        <f>SUM(B140:D140)</f>
        <v>480197.00000000012</v>
      </c>
    </row>
    <row r="141" spans="1:6" ht="12.65" customHeight="1" x14ac:dyDescent="0.35">
      <c r="A141" s="173" t="s">
        <v>245</v>
      </c>
      <c r="B141" s="174">
        <v>875232663</v>
      </c>
      <c r="C141" s="189">
        <v>336815395.71999997</v>
      </c>
      <c r="D141" s="174">
        <v>555648095.58999979</v>
      </c>
      <c r="E141" s="175">
        <f>SUM(B141:D141)</f>
        <v>1767696154.3099999</v>
      </c>
      <c r="F141" s="199"/>
    </row>
    <row r="142" spans="1:6" ht="12.65" customHeight="1" x14ac:dyDescent="0.35">
      <c r="A142" s="173" t="s">
        <v>246</v>
      </c>
      <c r="B142" s="174">
        <v>459592591.93000001</v>
      </c>
      <c r="C142" s="189">
        <v>190512061.66</v>
      </c>
      <c r="D142" s="174">
        <v>455889496.39999998</v>
      </c>
      <c r="E142" s="175">
        <f>SUM(B142:D142)</f>
        <v>1105994149.99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22868926.569999997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1512742.53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-413874.31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2589.9499999999998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5727824.1599999992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1867501.9999999984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31565710.899999999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208098.8899999999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5157266.25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5365365.1399999997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245004.96000000002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28408024.489999998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28653029.449999999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-414958.01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15465747.1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15050789.09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23626040.280000001</v>
      </c>
      <c r="C195" s="189"/>
      <c r="D195" s="174"/>
      <c r="E195" s="175">
        <f t="shared" ref="E195:E203" si="10">SUM(B195:C195)-D195</f>
        <v>23626040.280000001</v>
      </c>
    </row>
    <row r="196" spans="1:8" ht="12.65" customHeight="1" x14ac:dyDescent="0.35">
      <c r="A196" s="173" t="s">
        <v>333</v>
      </c>
      <c r="B196" s="174">
        <v>12032365.23</v>
      </c>
      <c r="C196" s="189"/>
      <c r="D196" s="174"/>
      <c r="E196" s="175">
        <f t="shared" si="10"/>
        <v>12032365.23</v>
      </c>
    </row>
    <row r="197" spans="1:8" ht="12.65" customHeight="1" x14ac:dyDescent="0.35">
      <c r="A197" s="173" t="s">
        <v>334</v>
      </c>
      <c r="B197" s="174">
        <v>557740008.96000004</v>
      </c>
      <c r="C197" s="189">
        <v>8666456.3300000001</v>
      </c>
      <c r="D197" s="174"/>
      <c r="E197" s="175">
        <f t="shared" si="10"/>
        <v>566406465.29000008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58594313.530000001</v>
      </c>
      <c r="C199" s="189">
        <v>24137.37</v>
      </c>
      <c r="D199" s="174"/>
      <c r="E199" s="175">
        <f t="shared" si="10"/>
        <v>58618450.899999999</v>
      </c>
    </row>
    <row r="200" spans="1:8" ht="12.65" customHeight="1" x14ac:dyDescent="0.35">
      <c r="A200" s="173" t="s">
        <v>337</v>
      </c>
      <c r="B200" s="174">
        <v>201306009.75</v>
      </c>
      <c r="C200" s="189">
        <v>7826249.4000000004</v>
      </c>
      <c r="D200" s="174"/>
      <c r="E200" s="175">
        <f t="shared" si="10"/>
        <v>209132259.15000001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781019.19999999925</v>
      </c>
      <c r="C202" s="189"/>
      <c r="D202" s="174"/>
      <c r="E202" s="175">
        <f t="shared" si="10"/>
        <v>781019.19999999925</v>
      </c>
    </row>
    <row r="203" spans="1:8" ht="12.65" customHeight="1" x14ac:dyDescent="0.35">
      <c r="A203" s="173" t="s">
        <v>340</v>
      </c>
      <c r="B203" s="174">
        <v>19592994.760000002</v>
      </c>
      <c r="C203" s="189">
        <v>-16461284.089999996</v>
      </c>
      <c r="D203" s="174">
        <v>-18845369.670000024</v>
      </c>
      <c r="E203" s="175">
        <f t="shared" si="10"/>
        <v>21977080.34000003</v>
      </c>
    </row>
    <row r="204" spans="1:8" ht="12.65" customHeight="1" x14ac:dyDescent="0.35">
      <c r="A204" s="173" t="s">
        <v>203</v>
      </c>
      <c r="B204" s="175">
        <f>SUM(B195:B203)</f>
        <v>873672751.71000004</v>
      </c>
      <c r="C204" s="191">
        <f>SUM(C195:C203)</f>
        <v>55559.010000003502</v>
      </c>
      <c r="D204" s="175">
        <f>SUM(D195:D203)</f>
        <v>-18845369.670000024</v>
      </c>
      <c r="E204" s="175">
        <f>SUM(E195:E203)</f>
        <v>892573680.3900001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211617111.48000002</v>
      </c>
      <c r="C210" s="189">
        <v>20320361.580000002</v>
      </c>
      <c r="D210" s="174"/>
      <c r="E210" s="175">
        <f t="shared" si="11"/>
        <v>231937473.06000003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47772691.640000001</v>
      </c>
      <c r="C212" s="189">
        <v>672230.48</v>
      </c>
      <c r="D212" s="174"/>
      <c r="E212" s="175">
        <f t="shared" si="11"/>
        <v>48444922.119999997</v>
      </c>
      <c r="H212" s="259"/>
    </row>
    <row r="213" spans="1:8" ht="12.65" customHeight="1" x14ac:dyDescent="0.35">
      <c r="A213" s="173" t="s">
        <v>337</v>
      </c>
      <c r="B213" s="174">
        <v>179412481.37</v>
      </c>
      <c r="C213" s="189">
        <v>7047512.6799999978</v>
      </c>
      <c r="D213" s="174">
        <v>221397.30999999901</v>
      </c>
      <c r="E213" s="175">
        <f t="shared" si="11"/>
        <v>186238596.74000001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8478455.5700000003</v>
      </c>
      <c r="C215" s="189">
        <v>584813.26</v>
      </c>
      <c r="D215" s="174"/>
      <c r="E215" s="175">
        <f t="shared" si="11"/>
        <v>9063268.8300000001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447280740.06</v>
      </c>
      <c r="C217" s="191">
        <f>SUM(C208:C216)</f>
        <v>28624918.000000004</v>
      </c>
      <c r="D217" s="175">
        <f>SUM(D208:D216)</f>
        <v>221397.30999999901</v>
      </c>
      <c r="E217" s="175">
        <f>SUM(E208:E216)</f>
        <v>475684260.75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13192201.51</v>
      </c>
      <c r="D221" s="172">
        <f>C221</f>
        <v>13192201.51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1039627269.8100001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408549403.87999994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17584330.120000001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76862388.100000009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449201971.75000006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9390995.070000004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2001216358.7299998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1613.73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17480283.550000001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16461734.829999996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33942018.379999995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2048350578.6199999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4449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436609422.28000009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323643137.86000001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16990318.109999999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10302678.909999998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717247.10000000009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140980977.54000008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24267646.549999997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24267646.549999997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23626040.280000001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12032365.23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566406465.28999996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58618450.899999999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209132259.15000001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781019.19999999925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21977080.34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892573680.38999999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475684260.75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416889419.63999999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36703465.619999997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36703465.619999997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618841509.35000002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27583970.809999999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28379597.030000001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40420536.859999999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96384104.700000003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2122683.63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2122683.63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2521503.4500000002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385368804.17000002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2051731.63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389942039.25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389942039.25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130392681.77000093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618841509.35000086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618841509.35000002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1767696154.3100002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1105994149.99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2873690304.3000002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13192201.51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2001216358.7299991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33942018.38000001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2048350578.6199992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825339725.68000102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37534379.640000001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37534379.640000001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862874105.32000101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335172181.41999942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31565710.899999995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61023078.359999999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126245398.64999984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6307040.0799999991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42634463.87000002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28624918.249999985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5365365.1399999997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28653029.449999999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15050789.089999998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263660750.53872469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944302725.74872398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-81428620.428722978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2501590.5999999996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-78927029.828722984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-78927029.828722984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Providence Regional Medical Center Everett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29064</v>
      </c>
      <c r="C414" s="194">
        <f>E138</f>
        <v>29064</v>
      </c>
      <c r="D414" s="179"/>
    </row>
    <row r="415" spans="1:5" ht="12.65" customHeight="1" x14ac:dyDescent="0.35">
      <c r="A415" s="179" t="s">
        <v>464</v>
      </c>
      <c r="B415" s="179">
        <f>D111</f>
        <v>178843</v>
      </c>
      <c r="C415" s="179">
        <f>E139</f>
        <v>178843.01</v>
      </c>
      <c r="D415" s="194">
        <f>SUM(C59:H59)+N59</f>
        <v>178843.00971559607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4215</v>
      </c>
    </row>
    <row r="424" spans="1:7" ht="12.65" customHeight="1" x14ac:dyDescent="0.35">
      <c r="A424" s="179" t="s">
        <v>1243</v>
      </c>
      <c r="B424" s="179">
        <f>D114</f>
        <v>5550</v>
      </c>
      <c r="D424" s="179">
        <f>J59</f>
        <v>5550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335172181.41999942</v>
      </c>
      <c r="C427" s="179">
        <f t="shared" ref="C427:C434" si="13">CE61</f>
        <v>335172181.41999996</v>
      </c>
      <c r="D427" s="179"/>
    </row>
    <row r="428" spans="1:7" ht="12.65" customHeight="1" x14ac:dyDescent="0.35">
      <c r="A428" s="179" t="s">
        <v>3</v>
      </c>
      <c r="B428" s="179">
        <f t="shared" si="12"/>
        <v>31565710.899999995</v>
      </c>
      <c r="C428" s="179">
        <f t="shared" si="13"/>
        <v>31565710</v>
      </c>
      <c r="D428" s="179">
        <f>D173</f>
        <v>31565710.899999999</v>
      </c>
    </row>
    <row r="429" spans="1:7" ht="12.65" customHeight="1" x14ac:dyDescent="0.35">
      <c r="A429" s="179" t="s">
        <v>236</v>
      </c>
      <c r="B429" s="179">
        <f t="shared" si="12"/>
        <v>61023078.359999999</v>
      </c>
      <c r="C429" s="179">
        <f t="shared" si="13"/>
        <v>61023078.359999999</v>
      </c>
      <c r="D429" s="179"/>
    </row>
    <row r="430" spans="1:7" ht="12.65" customHeight="1" x14ac:dyDescent="0.35">
      <c r="A430" s="179" t="s">
        <v>237</v>
      </c>
      <c r="B430" s="179">
        <f t="shared" si="12"/>
        <v>126245398.64999984</v>
      </c>
      <c r="C430" s="179">
        <f t="shared" si="13"/>
        <v>126245398.65000002</v>
      </c>
      <c r="D430" s="179"/>
    </row>
    <row r="431" spans="1:7" ht="12.65" customHeight="1" x14ac:dyDescent="0.35">
      <c r="A431" s="179" t="s">
        <v>444</v>
      </c>
      <c r="B431" s="179">
        <f t="shared" si="12"/>
        <v>6307040.0799999991</v>
      </c>
      <c r="C431" s="179">
        <f t="shared" si="13"/>
        <v>6307040.080000001</v>
      </c>
      <c r="D431" s="179"/>
    </row>
    <row r="432" spans="1:7" ht="12.65" customHeight="1" x14ac:dyDescent="0.35">
      <c r="A432" s="179" t="s">
        <v>445</v>
      </c>
      <c r="B432" s="179">
        <f t="shared" si="12"/>
        <v>42634463.87000002</v>
      </c>
      <c r="C432" s="179">
        <f t="shared" si="13"/>
        <v>42634463.869999997</v>
      </c>
      <c r="D432" s="179"/>
    </row>
    <row r="433" spans="1:7" ht="12.65" customHeight="1" x14ac:dyDescent="0.35">
      <c r="A433" s="179" t="s">
        <v>6</v>
      </c>
      <c r="B433" s="179">
        <f t="shared" si="12"/>
        <v>28624918.249999985</v>
      </c>
      <c r="C433" s="179">
        <f t="shared" si="13"/>
        <v>28624919</v>
      </c>
      <c r="D433" s="179">
        <f>C217</f>
        <v>28624918.000000004</v>
      </c>
    </row>
    <row r="434" spans="1:7" ht="12.65" customHeight="1" x14ac:dyDescent="0.35">
      <c r="A434" s="179" t="s">
        <v>474</v>
      </c>
      <c r="B434" s="179">
        <f t="shared" si="12"/>
        <v>5365365.1399999997</v>
      </c>
      <c r="C434" s="179">
        <f t="shared" si="13"/>
        <v>5365365.1399999997</v>
      </c>
      <c r="D434" s="179">
        <f>D177</f>
        <v>5365365.1399999997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28653029.449999999</v>
      </c>
      <c r="C436" s="179"/>
      <c r="D436" s="179">
        <f>D186</f>
        <v>28653029.449999999</v>
      </c>
    </row>
    <row r="437" spans="1:7" ht="12.65" customHeight="1" x14ac:dyDescent="0.35">
      <c r="A437" s="194" t="s">
        <v>449</v>
      </c>
      <c r="B437" s="194">
        <f t="shared" si="12"/>
        <v>15050789.089999998</v>
      </c>
      <c r="C437" s="194"/>
      <c r="D437" s="194">
        <f>D190</f>
        <v>15050789.09</v>
      </c>
    </row>
    <row r="438" spans="1:7" ht="12.65" customHeight="1" x14ac:dyDescent="0.35">
      <c r="A438" s="194" t="s">
        <v>476</v>
      </c>
      <c r="B438" s="194">
        <f>C386+C387+C388</f>
        <v>43703818.539999999</v>
      </c>
      <c r="C438" s="194">
        <f>CD69</f>
        <v>43703818.539999999</v>
      </c>
      <c r="D438" s="194">
        <f>D181+D186+D190</f>
        <v>43703818.539999999</v>
      </c>
    </row>
    <row r="439" spans="1:7" ht="12.65" customHeight="1" x14ac:dyDescent="0.35">
      <c r="A439" s="179" t="s">
        <v>451</v>
      </c>
      <c r="B439" s="194">
        <f>C389</f>
        <v>263660750.53872469</v>
      </c>
      <c r="C439" s="194">
        <f>SUM(C69:CC69)</f>
        <v>263660750.53872368</v>
      </c>
      <c r="D439" s="179"/>
    </row>
    <row r="440" spans="1:7" ht="12.65" customHeight="1" x14ac:dyDescent="0.35">
      <c r="A440" s="179" t="s">
        <v>477</v>
      </c>
      <c r="B440" s="194">
        <f>B438+B439</f>
        <v>307364569.07872468</v>
      </c>
      <c r="C440" s="194">
        <f>CE69</f>
        <v>307364569.07872367</v>
      </c>
      <c r="D440" s="179"/>
    </row>
    <row r="441" spans="1:7" ht="12.65" customHeight="1" x14ac:dyDescent="0.35">
      <c r="A441" s="179" t="s">
        <v>478</v>
      </c>
      <c r="B441" s="179">
        <f>D390</f>
        <v>944302725.74872398</v>
      </c>
      <c r="C441" s="179">
        <f>SUM(C427:C437)+C440</f>
        <v>944302725.59872365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13192201.51</v>
      </c>
      <c r="C444" s="179">
        <f>C363</f>
        <v>13192201.51</v>
      </c>
      <c r="D444" s="179"/>
    </row>
    <row r="445" spans="1:7" ht="12.65" customHeight="1" x14ac:dyDescent="0.35">
      <c r="A445" s="179" t="s">
        <v>343</v>
      </c>
      <c r="B445" s="179">
        <f>D229</f>
        <v>2001216358.7299998</v>
      </c>
      <c r="C445" s="179">
        <f>C364</f>
        <v>2001216358.7299991</v>
      </c>
      <c r="D445" s="179"/>
    </row>
    <row r="446" spans="1:7" ht="12.65" customHeight="1" x14ac:dyDescent="0.35">
      <c r="A446" s="179" t="s">
        <v>351</v>
      </c>
      <c r="B446" s="179">
        <f>D236</f>
        <v>33942018.379999995</v>
      </c>
      <c r="C446" s="179">
        <f>C365</f>
        <v>33942018.38000001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2048350578.6199999</v>
      </c>
      <c r="C448" s="179">
        <f>D367</f>
        <v>2048350578.6199992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1613.73</v>
      </c>
    </row>
    <row r="454" spans="1:7" ht="12.65" customHeight="1" x14ac:dyDescent="0.35">
      <c r="A454" s="179" t="s">
        <v>168</v>
      </c>
      <c r="B454" s="179">
        <f>C233</f>
        <v>17480283.550000001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16461734.829999996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37534379.640000001</v>
      </c>
      <c r="C458" s="194">
        <f>CE70</f>
        <v>37534379.640000008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1767696154.3100002</v>
      </c>
      <c r="C463" s="194">
        <f>CE73</f>
        <v>1767696154.3099999</v>
      </c>
      <c r="D463" s="194">
        <f>E141+E147+E153</f>
        <v>1767696154.3099999</v>
      </c>
    </row>
    <row r="464" spans="1:7" ht="12.65" customHeight="1" x14ac:dyDescent="0.35">
      <c r="A464" s="179" t="s">
        <v>246</v>
      </c>
      <c r="B464" s="194">
        <f>C360</f>
        <v>1105994149.99</v>
      </c>
      <c r="C464" s="194">
        <f>CE74</f>
        <v>1105994149.99</v>
      </c>
      <c r="D464" s="194">
        <f>E142+E148+E154</f>
        <v>1105994149.99</v>
      </c>
    </row>
    <row r="465" spans="1:7" ht="12.65" customHeight="1" x14ac:dyDescent="0.35">
      <c r="A465" s="179" t="s">
        <v>247</v>
      </c>
      <c r="B465" s="194">
        <f>D361</f>
        <v>2873690304.3000002</v>
      </c>
      <c r="C465" s="194">
        <f>CE75</f>
        <v>2873690304.2999992</v>
      </c>
      <c r="D465" s="194">
        <f>D463+D464</f>
        <v>2873690304.3000002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23626040.280000001</v>
      </c>
      <c r="C468" s="179">
        <f>E195</f>
        <v>23626040.280000001</v>
      </c>
      <c r="D468" s="179"/>
    </row>
    <row r="469" spans="1:7" ht="12.65" customHeight="1" x14ac:dyDescent="0.35">
      <c r="A469" s="179" t="s">
        <v>333</v>
      </c>
      <c r="B469" s="179">
        <f t="shared" si="14"/>
        <v>12032365.23</v>
      </c>
      <c r="C469" s="179">
        <f>E196</f>
        <v>12032365.23</v>
      </c>
      <c r="D469" s="179"/>
    </row>
    <row r="470" spans="1:7" ht="12.65" customHeight="1" x14ac:dyDescent="0.35">
      <c r="A470" s="179" t="s">
        <v>334</v>
      </c>
      <c r="B470" s="179">
        <f t="shared" si="14"/>
        <v>566406465.28999996</v>
      </c>
      <c r="C470" s="179">
        <f>E197</f>
        <v>566406465.29000008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58618450.899999999</v>
      </c>
      <c r="C472" s="179">
        <f>E199</f>
        <v>58618450.899999999</v>
      </c>
      <c r="D472" s="179"/>
    </row>
    <row r="473" spans="1:7" ht="12.65" customHeight="1" x14ac:dyDescent="0.35">
      <c r="A473" s="179" t="s">
        <v>495</v>
      </c>
      <c r="B473" s="179">
        <f t="shared" si="14"/>
        <v>209132259.15000001</v>
      </c>
      <c r="C473" s="179">
        <f>SUM(E200:E201)</f>
        <v>209132259.15000001</v>
      </c>
      <c r="D473" s="179"/>
    </row>
    <row r="474" spans="1:7" ht="12.65" customHeight="1" x14ac:dyDescent="0.35">
      <c r="A474" s="179" t="s">
        <v>339</v>
      </c>
      <c r="B474" s="179">
        <f t="shared" si="14"/>
        <v>781019.19999999925</v>
      </c>
      <c r="C474" s="179">
        <f>E202</f>
        <v>781019.19999999925</v>
      </c>
      <c r="D474" s="179"/>
    </row>
    <row r="475" spans="1:7" ht="12.65" customHeight="1" x14ac:dyDescent="0.35">
      <c r="A475" s="179" t="s">
        <v>340</v>
      </c>
      <c r="B475" s="179">
        <f t="shared" si="14"/>
        <v>21977080.34</v>
      </c>
      <c r="C475" s="179">
        <f>E203</f>
        <v>21977080.34000003</v>
      </c>
      <c r="D475" s="179"/>
    </row>
    <row r="476" spans="1:7" ht="12.65" customHeight="1" x14ac:dyDescent="0.35">
      <c r="A476" s="179" t="s">
        <v>203</v>
      </c>
      <c r="B476" s="179">
        <f>D275</f>
        <v>892573680.38999999</v>
      </c>
      <c r="C476" s="179">
        <f>E204</f>
        <v>892573680.3900001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475684260.75</v>
      </c>
      <c r="C478" s="179">
        <f>E217</f>
        <v>475684260.75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618841509.35000002</v>
      </c>
    </row>
    <row r="482" spans="1:12" ht="12.65" customHeight="1" x14ac:dyDescent="0.35">
      <c r="A482" s="180" t="s">
        <v>499</v>
      </c>
      <c r="C482" s="180">
        <f>D339</f>
        <v>618841509.35000086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084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28467521.209999997</v>
      </c>
      <c r="C496" s="240">
        <f>C71</f>
        <v>38578025.519999988</v>
      </c>
      <c r="D496" s="240">
        <f>'Prior Year'!C59</f>
        <v>38988.103798562144</v>
      </c>
      <c r="E496" s="180">
        <f>C59</f>
        <v>44019.269715596107</v>
      </c>
      <c r="F496" s="263">
        <f t="shared" ref="F496:G511" si="15">IF(B496=0,"",IF(D496=0,"",B496/D496))</f>
        <v>730.15916231991412</v>
      </c>
      <c r="G496" s="264">
        <f t="shared" si="15"/>
        <v>876.38949417490505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94630809.990000024</v>
      </c>
      <c r="C498" s="240">
        <f>E71</f>
        <v>131145589.24000001</v>
      </c>
      <c r="D498" s="240">
        <f>'Prior Year'!E59</f>
        <v>116005.13416433768</v>
      </c>
      <c r="E498" s="180">
        <f>E59</f>
        <v>130177.44261852857</v>
      </c>
      <c r="F498" s="263">
        <f t="shared" si="15"/>
        <v>815.74673976017391</v>
      </c>
      <c r="G498" s="263">
        <f t="shared" si="15"/>
        <v>1007.4371304428563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4663326.8899999987</v>
      </c>
      <c r="C500" s="240">
        <f>G71</f>
        <v>5090467.76</v>
      </c>
      <c r="D500" s="240">
        <f>'Prior Year'!G59</f>
        <v>4302.7620371001703</v>
      </c>
      <c r="E500" s="180">
        <f>G59</f>
        <v>4646.2973814713941</v>
      </c>
      <c r="F500" s="263">
        <f t="shared" si="15"/>
        <v>1083.7984647514529</v>
      </c>
      <c r="G500" s="263">
        <f t="shared" si="15"/>
        <v>1095.5966314812044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5642</v>
      </c>
      <c r="E503" s="180">
        <f>J59</f>
        <v>5550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22068565.329999998</v>
      </c>
      <c r="C508" s="240">
        <f>O71</f>
        <v>25319119.82</v>
      </c>
      <c r="D508" s="240">
        <f>'Prior Year'!O59</f>
        <v>4431</v>
      </c>
      <c r="E508" s="180">
        <f>O59</f>
        <v>4215</v>
      </c>
      <c r="F508" s="263">
        <f t="shared" si="15"/>
        <v>4980.4931911532385</v>
      </c>
      <c r="G508" s="263">
        <f t="shared" si="15"/>
        <v>6006.9086168446029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53234970.130000003</v>
      </c>
      <c r="C509" s="240">
        <f>P71</f>
        <v>67545279.950000003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12799301.440000001</v>
      </c>
      <c r="C510" s="240">
        <f>Q71</f>
        <v>7314626.6000000015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1714514.9500000002</v>
      </c>
      <c r="C511" s="240">
        <f>R71</f>
        <v>3251091.3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1007328.4600000001</v>
      </c>
      <c r="C512" s="240">
        <f>S71</f>
        <v>13855659.019999996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2003740.3499999999</v>
      </c>
      <c r="C513" s="240">
        <f>T71</f>
        <v>2055608.3800000004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21018847.98</v>
      </c>
      <c r="C514" s="240">
        <f>U71</f>
        <v>24342611.719999999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21598395.879999999</v>
      </c>
      <c r="C515" s="240">
        <f>V71</f>
        <v>26808042.920000002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2520900.37</v>
      </c>
      <c r="C516" s="240">
        <f>W71</f>
        <v>2782302.93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3476324.77</v>
      </c>
      <c r="C517" s="240">
        <f>X71</f>
        <v>4067623.85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18171235.710000001</v>
      </c>
      <c r="C518" s="240">
        <f>Y71</f>
        <v>25030255.02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8071748.3900000006</v>
      </c>
      <c r="C519" s="240">
        <f>Z71</f>
        <v>7726258.9700000007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4713497.95</v>
      </c>
      <c r="C520" s="240">
        <f>AA71</f>
        <v>3975735.12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26271537.439999998</v>
      </c>
      <c r="C521" s="240">
        <f>AB71</f>
        <v>32866886.320000004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7753719.8099999996</v>
      </c>
      <c r="C522" s="240">
        <f>AC71</f>
        <v>8454746.6199999992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2330736.6999999997</v>
      </c>
      <c r="C523" s="240">
        <f>AD71</f>
        <v>3110731.58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6633996.0200000005</v>
      </c>
      <c r="C524" s="240">
        <f>AE71</f>
        <v>7143708.6400000015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20879546.760000002</v>
      </c>
      <c r="C526" s="240">
        <f>AG71</f>
        <v>26960227.890000001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8360397.5799999973</v>
      </c>
      <c r="C529" s="240">
        <f>AJ71</f>
        <v>10398948.060000006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699241.03</v>
      </c>
      <c r="C534" s="240">
        <f>AO71</f>
        <v>2161966.1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317688.25</v>
      </c>
      <c r="C537" s="240">
        <f>AR71</f>
        <v>344843.83999999997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1558204.56</v>
      </c>
      <c r="C541" s="240">
        <f>AV71</f>
        <v>1668081.6500000001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-2989197.6600000011</v>
      </c>
      <c r="C542" s="240">
        <f>AW71</f>
        <v>-5617448.8299999982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982344.05999999994</v>
      </c>
      <c r="C543" s="240">
        <f>AX71</f>
        <v>467180.35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7901903.7699999986</v>
      </c>
      <c r="C544" s="240">
        <f>AY71</f>
        <v>8416901.4600000009</v>
      </c>
      <c r="D544" s="240">
        <f>'Prior Year'!AY59</f>
        <v>825651</v>
      </c>
      <c r="E544" s="180">
        <f>AY59</f>
        <v>803276</v>
      </c>
      <c r="F544" s="263">
        <f t="shared" ref="F544:G550" si="19">IF(B544=0,"",IF(D544=0,"",B544/D544))</f>
        <v>9.5705131708191455</v>
      </c>
      <c r="G544" s="263">
        <f t="shared" si="19"/>
        <v>10.478218520159945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689065.58000000007</v>
      </c>
      <c r="C545" s="240">
        <f>AZ71</f>
        <v>1075200.3399999994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3220770.67</v>
      </c>
      <c r="C546" s="240">
        <f>BA71</f>
        <v>3433198.2100000004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6195383.4100000011</v>
      </c>
      <c r="C547" s="240">
        <f>BB71</f>
        <v>6876381.7600000007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1468905.65</v>
      </c>
      <c r="C548" s="240">
        <f>BC71</f>
        <v>1620716.0500000003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14611.380000000034</v>
      </c>
      <c r="C549" s="240">
        <f>BD71</f>
        <v>-295411.8600000001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33575558.010000005</v>
      </c>
      <c r="C550" s="240">
        <f>BE71</f>
        <v>31925126.839999996</v>
      </c>
      <c r="D550" s="240">
        <f>'Prior Year'!BE59</f>
        <v>828801.23000000021</v>
      </c>
      <c r="E550" s="180">
        <f>BE59</f>
        <v>828801.23000000021</v>
      </c>
      <c r="F550" s="263">
        <f t="shared" si="19"/>
        <v>40.510989601209928</v>
      </c>
      <c r="G550" s="263">
        <f t="shared" si="19"/>
        <v>38.519642206612055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10631589.85</v>
      </c>
      <c r="C551" s="240">
        <f>BF71</f>
        <v>11548238.300000001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659447.19999999995</v>
      </c>
      <c r="C552" s="240">
        <f>BG71</f>
        <v>767854.46999999974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3481073.2</v>
      </c>
      <c r="C553" s="240">
        <f>BH71</f>
        <v>2838299.92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252.46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36053</v>
      </c>
      <c r="C556" s="240">
        <f>BK71</f>
        <v>36710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1326667.77</v>
      </c>
      <c r="C557" s="240">
        <f>BL71</f>
        <v>1083080.7999999998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3280.48</v>
      </c>
      <c r="C558" s="240">
        <f>BM71</f>
        <v>3337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9690178.8599999994</v>
      </c>
      <c r="C559" s="240">
        <f>BN71</f>
        <v>8870223.6699999999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262553.89000000007</v>
      </c>
      <c r="C560" s="240">
        <f>BO71</f>
        <v>392162.78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318822.72000000003</v>
      </c>
      <c r="C561" s="240">
        <f>BP71</f>
        <v>177073.5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1476175.9000000001</v>
      </c>
      <c r="C564" s="240">
        <f>BS71</f>
        <v>1367332.53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1137304.4700000002</v>
      </c>
      <c r="C565" s="240">
        <f>BT71</f>
        <v>1131095.9200000002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261.36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4370245.2100000009</v>
      </c>
      <c r="C568" s="240">
        <f>BW71</f>
        <v>5113669.9000000013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14098937.08</v>
      </c>
      <c r="C570" s="240">
        <f>BY71</f>
        <v>14993949.309999995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7533298.620000001</v>
      </c>
      <c r="C572" s="240">
        <f>CA71</f>
        <v>11602399.890000001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729592.41</v>
      </c>
      <c r="C573" s="240">
        <f>CB71</f>
        <v>931886.99999999988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220933812.02059639</v>
      </c>
      <c r="C574" s="240">
        <f>CC71</f>
        <v>272306929.28872365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42639484.940000646</v>
      </c>
      <c r="C575" s="240">
        <f>CD71</f>
        <v>43703818.539999999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635108.80000000016</v>
      </c>
      <c r="E612" s="180">
        <f>SUM(C624:D647)+SUM(C668:D713)</f>
        <v>619128817.47006941</v>
      </c>
      <c r="F612" s="180">
        <f>CE64-(AX64+BD64+BE64+BG64+BJ64+BN64+BP64+BQ64+CB64+CC64+CD64)</f>
        <v>124532018.19000003</v>
      </c>
      <c r="G612" s="180">
        <f>CE77-(AX77+AY77+BD77+BE77+BG77+BJ77+BN77+BP77+BQ77+CB77+CC77+CD77)</f>
        <v>1061243.3676994124</v>
      </c>
      <c r="H612" s="197">
        <f>CE60-(AX60+AY60+AZ60+BD60+BE60+BG60+BJ60+BN60+BO60+BP60+BQ60+BR60+CB60+CC60+CD60)</f>
        <v>2944.4</v>
      </c>
      <c r="I612" s="180">
        <f>CE78-(AX78+AY78+AZ78+BD78+BE78+BF78+BG78+BJ78+BN78+BO78+BP78+BQ78+BR78+CB78+CC78+CD78)</f>
        <v>7113959.2107892912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2873690304.2999992</v>
      </c>
      <c r="L612" s="197">
        <f>CE80-(AW80+AX80+AY80+AZ80+BA80+BB80+BC80+BD80+BE80+BF80+BG80+BH80+BI80+BJ80+BK80+BL80+BM80+BN80+BO80+BP80+BQ80+BR80+BS80+BT80+BU80+BV80+BW80+BX80+BY80+BZ80+CA80+CB80+CC80+CD80)</f>
        <v>1057.2299999999998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31925126.839999996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43703818.539999999</v>
      </c>
      <c r="D615" s="266">
        <f>SUM(C614:C615)</f>
        <v>75628945.379999995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467180.35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767854.46999999974</v>
      </c>
      <c r="D618" s="180">
        <f>(D615/D612)*BG76</f>
        <v>154912.75090865657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8870223.6699999999</v>
      </c>
      <c r="D619" s="180">
        <f>(D615/D612)*BN76</f>
        <v>2756808.9339356013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272306929.28872365</v>
      </c>
      <c r="D620" s="180">
        <f>(D615/D612)*CC76</f>
        <v>763916.78506903572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177073.5</v>
      </c>
      <c r="D621" s="180">
        <f>(D615/D612)*BP76</f>
        <v>442741.7400172911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931886.99999999988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287639528.48865426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-295411.8600000001</v>
      </c>
      <c r="D624" s="180">
        <f>(D615/D612)*BD76</f>
        <v>107915.32956427493</v>
      </c>
      <c r="E624" s="180">
        <f>(E623/E612)*SUM(C624:D624)</f>
        <v>-87108.550088443939</v>
      </c>
      <c r="F624" s="180">
        <f>SUM(C624:E624)</f>
        <v>-274605.08052416914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8416901.4600000009</v>
      </c>
      <c r="D625" s="180">
        <f>(D615/D612)*AY76</f>
        <v>3199536.3843170917</v>
      </c>
      <c r="E625" s="180">
        <f>(E623/E612)*SUM(C625:D625)</f>
        <v>5396852.1735279411</v>
      </c>
      <c r="F625" s="180">
        <f>(F624/F612)*AY64</f>
        <v>-2948.7725277547256</v>
      </c>
      <c r="G625" s="180">
        <f>SUM(C625:F625)</f>
        <v>17010341.24531728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392162.78</v>
      </c>
      <c r="D627" s="180">
        <f>(D615/D612)*BO76</f>
        <v>181618.88941653521</v>
      </c>
      <c r="E627" s="180">
        <f>(E623/E612)*SUM(C627:D627)</f>
        <v>266571.80895053997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1075200.3399999994</v>
      </c>
      <c r="D628" s="180">
        <f>(D615/D612)*AZ76</f>
        <v>62008.683752653706</v>
      </c>
      <c r="E628" s="180">
        <f>(E623/E612)*SUM(C628:D628)</f>
        <v>528333.13222586224</v>
      </c>
      <c r="F628" s="180">
        <f>(F624/F612)*AZ64</f>
        <v>-1861.6931979263782</v>
      </c>
      <c r="G628" s="180">
        <f>(G625/G612)*AZ77</f>
        <v>0</v>
      </c>
      <c r="H628" s="180">
        <f>SUM(C626:G628)</f>
        <v>2504033.9411476636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11548238.300000001</v>
      </c>
      <c r="D629" s="180">
        <f>(D615/D612)*BF76</f>
        <v>2646768.0210460229</v>
      </c>
      <c r="E629" s="180">
        <f>(E623/E612)*SUM(C629:D629)</f>
        <v>6594822.9348515701</v>
      </c>
      <c r="F629" s="180">
        <f>(F624/F612)*BF64</f>
        <v>-1967.7917104709429</v>
      </c>
      <c r="G629" s="180">
        <f>(G625/G612)*BF77</f>
        <v>0</v>
      </c>
      <c r="H629" s="180">
        <f>(H628/H612)*BF60</f>
        <v>118517.2429148004</v>
      </c>
      <c r="I629" s="180">
        <f>SUM(C629:H629)</f>
        <v>20906378.707101926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3433198.2100000004</v>
      </c>
      <c r="D630" s="180">
        <f>(D615/D612)*BA76</f>
        <v>471413.89425070176</v>
      </c>
      <c r="E630" s="180">
        <f>(E623/E612)*SUM(C630:D630)</f>
        <v>1814034.0958237809</v>
      </c>
      <c r="F630" s="180">
        <f>(F624/F612)*BA64</f>
        <v>-144.76121401312773</v>
      </c>
      <c r="G630" s="180">
        <f>(G625/G612)*BA77</f>
        <v>0</v>
      </c>
      <c r="H630" s="180">
        <f>(H628/H612)*BA60</f>
        <v>6216.712440493623</v>
      </c>
      <c r="I630" s="180">
        <f>(I629/I612)*BA78</f>
        <v>150897.98317416364</v>
      </c>
      <c r="J630" s="180">
        <f>SUM(C630:I630)</f>
        <v>5875616.1344751269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-5617448.8299999982</v>
      </c>
      <c r="D631" s="180">
        <f>(D615/D612)*AW76</f>
        <v>735011.23345088586</v>
      </c>
      <c r="E631" s="180">
        <f>(E623/E612)*SUM(C631:D631)</f>
        <v>-2268319.6267383518</v>
      </c>
      <c r="F631" s="180">
        <f>(F624/F612)*AW64</f>
        <v>-46.784247193726372</v>
      </c>
      <c r="G631" s="180">
        <f>(G625/G612)*AW77</f>
        <v>0</v>
      </c>
      <c r="H631" s="180">
        <f>(H628/H612)*AW60</f>
        <v>39877.106201743627</v>
      </c>
      <c r="I631" s="180">
        <f>(I629/I612)*AW78</f>
        <v>235274.59434428398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6876381.7600000007</v>
      </c>
      <c r="D632" s="180">
        <f>(D615/D612)*BB76</f>
        <v>351414.29601126065</v>
      </c>
      <c r="E632" s="180">
        <f>(E623/E612)*SUM(C632:D632)</f>
        <v>3357943.9220073768</v>
      </c>
      <c r="F632" s="180">
        <f>(F624/F612)*BB64</f>
        <v>-166.70829396591745</v>
      </c>
      <c r="G632" s="180">
        <f>(G625/G612)*BB77</f>
        <v>0</v>
      </c>
      <c r="H632" s="180">
        <f>(H628/H612)*BB60</f>
        <v>52216.982742313048</v>
      </c>
      <c r="I632" s="180">
        <f>(I629/I612)*BB78</f>
        <v>112486.52017555342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1620716.0500000003</v>
      </c>
      <c r="D633" s="180">
        <f>(D615/D612)*BC76</f>
        <v>161827.74383304463</v>
      </c>
      <c r="E633" s="180">
        <f>(E623/E612)*SUM(C633:D633)</f>
        <v>828147.61952717684</v>
      </c>
      <c r="F633" s="180">
        <f>(F624/F612)*BC64</f>
        <v>-144.71023218890292</v>
      </c>
      <c r="G633" s="180">
        <f>(G625/G612)*BC77</f>
        <v>0</v>
      </c>
      <c r="H633" s="180">
        <f>(H628/H612)*BC60</f>
        <v>25121.981599477647</v>
      </c>
      <c r="I633" s="180">
        <f>(I629/I612)*BC78</f>
        <v>51800.510048278622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36710</v>
      </c>
      <c r="D635" s="180">
        <f>(D615/D612)*BK76</f>
        <v>126570.44910163736</v>
      </c>
      <c r="E635" s="180">
        <f>(E623/E612)*SUM(C635:D635)</f>
        <v>75858.060658404342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40514.769996847164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2838299.92</v>
      </c>
      <c r="D636" s="180">
        <f>(D615/D612)*BH76</f>
        <v>2338829.9419573406</v>
      </c>
      <c r="E636" s="180">
        <f>(E623/E612)*SUM(C636:D636)</f>
        <v>2405229.9786383812</v>
      </c>
      <c r="F636" s="180">
        <f>(F624/F612)*BH64</f>
        <v>-18.686646757266097</v>
      </c>
      <c r="G636" s="180">
        <f>(G625/G612)*BH77</f>
        <v>0</v>
      </c>
      <c r="H636" s="180">
        <f>(H628/H612)*BH60</f>
        <v>15316.414644772934</v>
      </c>
      <c r="I636" s="180">
        <f>(I629/I612)*BH78</f>
        <v>748651.50461819163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1083080.7999999998</v>
      </c>
      <c r="D637" s="180">
        <f>(D615/D612)*BL76</f>
        <v>254510.32163414202</v>
      </c>
      <c r="E637" s="180">
        <f>(E623/E612)*SUM(C637:D637)</f>
        <v>621428.15627549822</v>
      </c>
      <c r="F637" s="180">
        <f>(F624/F612)*BL64</f>
        <v>-8.5634470043434536</v>
      </c>
      <c r="G637" s="180">
        <f>(G625/G612)*BL77</f>
        <v>0</v>
      </c>
      <c r="H637" s="180">
        <f>(H628/H612)*BL60</f>
        <v>12977.706134327316</v>
      </c>
      <c r="I637" s="180">
        <f>(I629/I612)*BL78</f>
        <v>81467.887773319628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3337</v>
      </c>
      <c r="D638" s="180">
        <f>(D615/D612)*BM76</f>
        <v>11506.729228235221</v>
      </c>
      <c r="E638" s="180">
        <f>(E623/E612)*SUM(C638:D638)</f>
        <v>6896.2115084059105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3683.2648647994552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1367332.53</v>
      </c>
      <c r="D639" s="180">
        <f>(D615/D612)*BS76</f>
        <v>975746.34617348609</v>
      </c>
      <c r="E639" s="180">
        <f>(E623/E612)*SUM(C639:D639)</f>
        <v>1088565.2292979383</v>
      </c>
      <c r="F639" s="180">
        <f>(F624/F612)*BS64</f>
        <v>-57.033335888906485</v>
      </c>
      <c r="G639" s="180">
        <f>(G625/G612)*BS77</f>
        <v>0</v>
      </c>
      <c r="H639" s="180">
        <f>(H628/H612)*BS60</f>
        <v>8232.2539567685726</v>
      </c>
      <c r="I639" s="180">
        <f>(I629/I612)*BS78</f>
        <v>312333.08462655515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1131095.9200000002</v>
      </c>
      <c r="D640" s="180">
        <f>(D615/D612)*BT76</f>
        <v>570275.54873246897</v>
      </c>
      <c r="E640" s="180">
        <f>(E623/E612)*SUM(C640:D640)</f>
        <v>790435.96944817516</v>
      </c>
      <c r="F640" s="180">
        <f>(F624/F612)*BT64</f>
        <v>-30.930619834860771</v>
      </c>
      <c r="G640" s="180">
        <f>(G625/G612)*BT77</f>
        <v>0</v>
      </c>
      <c r="H640" s="180">
        <f>(H628/H612)*BT60</f>
        <v>9142.2241771965037</v>
      </c>
      <c r="I640" s="180">
        <f>(I629/I612)*BT78</f>
        <v>182543.26231527049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5113669.9000000013</v>
      </c>
      <c r="D643" s="180">
        <f>(D615/D612)*BW76</f>
        <v>1639535.6531894398</v>
      </c>
      <c r="E643" s="180">
        <f>(E623/E612)*SUM(C643:D643)</f>
        <v>3137455.0922115305</v>
      </c>
      <c r="F643" s="180">
        <f>(F624/F612)*BW64</f>
        <v>-200.18716707545951</v>
      </c>
      <c r="G643" s="180">
        <f>(G625/G612)*BW77</f>
        <v>0</v>
      </c>
      <c r="H643" s="180">
        <f>(H628/H612)*BW60</f>
        <v>8300.2891134360816</v>
      </c>
      <c r="I643" s="180">
        <f>(I629/I612)*BW78</f>
        <v>524809.78271050018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14993949.309999995</v>
      </c>
      <c r="D645" s="180">
        <f>(D615/D612)*BY76</f>
        <v>2710274.7349517476</v>
      </c>
      <c r="E645" s="180">
        <f>(E623/E612)*SUM(C645:D645)</f>
        <v>8225161.7318613976</v>
      </c>
      <c r="F645" s="180">
        <f>(F624/F612)*BY64</f>
        <v>-115.65132006252959</v>
      </c>
      <c r="G645" s="180">
        <f>(G625/G612)*BY77</f>
        <v>0</v>
      </c>
      <c r="H645" s="180">
        <f>(H628/H612)*BY60</f>
        <v>78869.755366809652</v>
      </c>
      <c r="I645" s="180">
        <f>(I629/I612)*BY78</f>
        <v>867549.71870772517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11602399.890000001</v>
      </c>
      <c r="D647" s="180">
        <f>(D615/D612)*CA76</f>
        <v>0</v>
      </c>
      <c r="E647" s="180">
        <f>(E623/E612)*SUM(C647:D647)</f>
        <v>5390330.3149957964</v>
      </c>
      <c r="F647" s="180">
        <f>(F624/F612)*CA64</f>
        <v>-24.120290465180858</v>
      </c>
      <c r="G647" s="180">
        <f>(G625/G612)*CA77</f>
        <v>0</v>
      </c>
      <c r="H647" s="180">
        <f>(H628/H612)*CA60</f>
        <v>54785.309906511517</v>
      </c>
      <c r="I647" s="180">
        <f>(I629/I612)*CA78</f>
        <v>0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424769907.13872355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38578025.519999988</v>
      </c>
      <c r="D668" s="180">
        <f>(D615/D612)*C76</f>
        <v>3639458.3028697795</v>
      </c>
      <c r="E668" s="180">
        <f>(E623/E612)*SUM(C668:D668)</f>
        <v>19613716.561294936</v>
      </c>
      <c r="F668" s="180">
        <f>(F624/F612)*C64</f>
        <v>-6119.4708327426224</v>
      </c>
      <c r="G668" s="180">
        <f>(G625/G612)*C77</f>
        <v>0</v>
      </c>
      <c r="H668" s="180">
        <f>(H628/H612)*C60</f>
        <v>175853.87119634353</v>
      </c>
      <c r="I668" s="180">
        <f>(I629/I612)*C78</f>
        <v>1164978.2164830554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131145589.24000001</v>
      </c>
      <c r="D670" s="180">
        <f>(D615/D612)*E76</f>
        <v>14066630.553250873</v>
      </c>
      <c r="E670" s="180">
        <f>(E623/E612)*SUM(C670:D670)</f>
        <v>67463786.620044932</v>
      </c>
      <c r="F670" s="180">
        <f>(F624/F612)*E64</f>
        <v>-12066.898494070365</v>
      </c>
      <c r="G670" s="180">
        <f>(G625/G612)*E77</f>
        <v>16424161.048715655</v>
      </c>
      <c r="H670" s="180">
        <f>(H628/H612)*E60</f>
        <v>737314.00159496046</v>
      </c>
      <c r="I670" s="180">
        <f>(I629/I612)*E78</f>
        <v>4502680.5667564748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5090467.76</v>
      </c>
      <c r="D672" s="180">
        <f>(D615/D612)*G76</f>
        <v>733361.97131892818</v>
      </c>
      <c r="E672" s="180">
        <f>(E623/E612)*SUM(C672:D672)</f>
        <v>2705678.6740438957</v>
      </c>
      <c r="F672" s="180">
        <f>(F624/F612)*G64</f>
        <v>-315.57535300802635</v>
      </c>
      <c r="G672" s="180">
        <f>(G625/G612)*G77</f>
        <v>586180.19660162507</v>
      </c>
      <c r="H672" s="180">
        <f>(H628/H612)*G60</f>
        <v>24203.506984466283</v>
      </c>
      <c r="I672" s="180">
        <f>(I629/I612)*G78</f>
        <v>234746.67114882215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25319119.82</v>
      </c>
      <c r="D680" s="180">
        <f>(D615/D612)*O76</f>
        <v>4139141.8599455161</v>
      </c>
      <c r="E680" s="180">
        <f>(E623/E612)*SUM(C680:D680)</f>
        <v>13685941.052363548</v>
      </c>
      <c r="F680" s="180">
        <f>(F624/F612)*O64</f>
        <v>-4738.2054507743642</v>
      </c>
      <c r="G680" s="180">
        <f>(G625/G612)*O77</f>
        <v>0</v>
      </c>
      <c r="H680" s="180">
        <f>(H628/H612)*O60</f>
        <v>140994.35779882871</v>
      </c>
      <c r="I680" s="180">
        <f>(I629/I612)*O78</f>
        <v>1324925.2225166147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67545279.950000003</v>
      </c>
      <c r="D681" s="180">
        <f>(D615/D612)*P76</f>
        <v>5893609.0538772047</v>
      </c>
      <c r="E681" s="180">
        <f>(E623/E612)*SUM(C681:D681)</f>
        <v>34118792.099072419</v>
      </c>
      <c r="F681" s="180">
        <f>(F624/F612)*P64</f>
        <v>-80585.360294940008</v>
      </c>
      <c r="G681" s="180">
        <f>(G625/G612)*P77</f>
        <v>0</v>
      </c>
      <c r="H681" s="180">
        <f>(H628/H612)*P60</f>
        <v>160945.66749157567</v>
      </c>
      <c r="I681" s="180">
        <f>(I629/I612)*P78</f>
        <v>1886524.2002691291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7314626.6000000015</v>
      </c>
      <c r="D682" s="180">
        <f>(D615/D612)*Q76</f>
        <v>3306053.7111788993</v>
      </c>
      <c r="E682" s="180">
        <f>(E623/E612)*SUM(C682:D682)</f>
        <v>4934235.640039348</v>
      </c>
      <c r="F682" s="180">
        <f>(F624/F612)*Q64</f>
        <v>-2588.5421463961043</v>
      </c>
      <c r="G682" s="180">
        <f>(G625/G612)*Q77</f>
        <v>0</v>
      </c>
      <c r="H682" s="180">
        <f>(H628/H612)*Q60</f>
        <v>30998.518256633728</v>
      </c>
      <c r="I682" s="180">
        <f>(I629/I612)*Q78</f>
        <v>1058256.5413675483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3251091.3</v>
      </c>
      <c r="D683" s="180">
        <f>(D615/D612)*R76</f>
        <v>81460.450485885856</v>
      </c>
      <c r="E683" s="180">
        <f>(E623/E612)*SUM(C683:D683)</f>
        <v>1548261.9886614145</v>
      </c>
      <c r="F683" s="180">
        <f>(F624/F612)*R64</f>
        <v>-2299.536504716099</v>
      </c>
      <c r="G683" s="180">
        <f>(G625/G612)*R77</f>
        <v>0</v>
      </c>
      <c r="H683" s="180">
        <f>(H628/H612)*R60</f>
        <v>7824.0430167635186</v>
      </c>
      <c r="I683" s="180">
        <f>(I629/I612)*R78</f>
        <v>26075.212964007151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13855659.019999996</v>
      </c>
      <c r="D684" s="180">
        <f>(D615/D612)*S76</f>
        <v>6266729.3066692017</v>
      </c>
      <c r="E684" s="180">
        <f>(E623/E612)*SUM(C684:D684)</f>
        <v>9348610.7043120116</v>
      </c>
      <c r="F684" s="180">
        <f>(F624/F612)*S64</f>
        <v>-15544.426674370337</v>
      </c>
      <c r="G684" s="180">
        <f>(G625/G612)*S77</f>
        <v>0</v>
      </c>
      <c r="H684" s="180">
        <f>(H628/H612)*S60</f>
        <v>42334.876236357391</v>
      </c>
      <c r="I684" s="180">
        <f>(I629/I612)*S78</f>
        <v>2005958.7233377341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2055608.3800000004</v>
      </c>
      <c r="D685" s="180">
        <f>(D615/D612)*T76</f>
        <v>12290.277591287977</v>
      </c>
      <c r="E685" s="180">
        <f>(E623/E612)*SUM(C685:D685)</f>
        <v>960719.93105156056</v>
      </c>
      <c r="F685" s="180">
        <f>(F624/F612)*T64</f>
        <v>-1186.0011803709451</v>
      </c>
      <c r="G685" s="180">
        <f>(G625/G612)*T77</f>
        <v>0</v>
      </c>
      <c r="H685" s="180">
        <f>(H628/H612)*T60</f>
        <v>8589.4385292729949</v>
      </c>
      <c r="I685" s="180">
        <f>(I629/I612)*T78</f>
        <v>3934.0760291415895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24342611.719999999</v>
      </c>
      <c r="D686" s="180">
        <f>(D615/D612)*U76</f>
        <v>1909263.2461479756</v>
      </c>
      <c r="E686" s="180">
        <f>(E623/E612)*SUM(C686:D686)</f>
        <v>12196293.766556831</v>
      </c>
      <c r="F686" s="180">
        <f>(F624/F612)*U64</f>
        <v>-16072.760359706101</v>
      </c>
      <c r="G686" s="180">
        <f>(G625/G612)*U77</f>
        <v>0</v>
      </c>
      <c r="H686" s="180">
        <f>(H628/H612)*U60</f>
        <v>106492.02897381825</v>
      </c>
      <c r="I686" s="180">
        <f>(I629/I612)*U78</f>
        <v>611148.66724541259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26808042.920000002</v>
      </c>
      <c r="D687" s="180">
        <f>(D615/D612)*V76</f>
        <v>789153.47269544448</v>
      </c>
      <c r="E687" s="180">
        <f>(E623/E612)*SUM(C687:D687)</f>
        <v>12821313.32610351</v>
      </c>
      <c r="F687" s="180">
        <f>(F624/F612)*V64</f>
        <v>-47294.864739245968</v>
      </c>
      <c r="G687" s="180">
        <f>(G625/G612)*V77</f>
        <v>0</v>
      </c>
      <c r="H687" s="180">
        <f>(H628/H612)*V60</f>
        <v>31797.931347476955</v>
      </c>
      <c r="I687" s="180">
        <f>(I629/I612)*V78</f>
        <v>252605.3408627396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2782302.93</v>
      </c>
      <c r="D688" s="180">
        <f>(D615/D612)*W76</f>
        <v>306706.78880388581</v>
      </c>
      <c r="E688" s="180">
        <f>(E623/E612)*SUM(C688:D688)</f>
        <v>1435115.3975425705</v>
      </c>
      <c r="F688" s="180">
        <f>(F624/F612)*W64</f>
        <v>-289.22557797534114</v>
      </c>
      <c r="G688" s="180">
        <f>(G625/G612)*W77</f>
        <v>0</v>
      </c>
      <c r="H688" s="180">
        <f>(H628/H612)*W60</f>
        <v>14534.010343096581</v>
      </c>
      <c r="I688" s="180">
        <f>(I629/I612)*W78</f>
        <v>98175.799272725024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4067623.85</v>
      </c>
      <c r="D689" s="180">
        <f>(D615/D612)*X76</f>
        <v>475625.76440285618</v>
      </c>
      <c r="E689" s="180">
        <f>(E623/E612)*SUM(C689:D689)</f>
        <v>2110737.1196726337</v>
      </c>
      <c r="F689" s="180">
        <f>(F624/F612)*X64</f>
        <v>-1965.9755491358212</v>
      </c>
      <c r="G689" s="180">
        <f>(G625/G612)*X77</f>
        <v>0</v>
      </c>
      <c r="H689" s="180">
        <f>(H628/H612)*X60</f>
        <v>18080.34288439048</v>
      </c>
      <c r="I689" s="180">
        <f>(I629/I612)*X78</f>
        <v>152246.18847549817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25030255.02</v>
      </c>
      <c r="D690" s="180">
        <f>(D615/D612)*Y76</f>
        <v>3242210.0000288831</v>
      </c>
      <c r="E690" s="180">
        <f>(E623/E612)*SUM(C690:D690)</f>
        <v>13135034.710230101</v>
      </c>
      <c r="F690" s="180">
        <f>(F624/F612)*Y64</f>
        <v>-7943.4929389121835</v>
      </c>
      <c r="G690" s="180">
        <f>(G625/G612)*Y77</f>
        <v>0</v>
      </c>
      <c r="H690" s="180">
        <f>(H628/H612)*Y60</f>
        <v>116654.78050102737</v>
      </c>
      <c r="I690" s="180">
        <f>(I629/I612)*Y78</f>
        <v>1037820.3867094341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7726258.9700000007</v>
      </c>
      <c r="D691" s="180">
        <f>(D615/D612)*Z76</f>
        <v>8615.4595846302218</v>
      </c>
      <c r="E691" s="180">
        <f>(E623/E612)*SUM(C691:D691)</f>
        <v>3593526.2114531249</v>
      </c>
      <c r="F691" s="180">
        <f>(F624/F612)*Z64</f>
        <v>-217.25079687406819</v>
      </c>
      <c r="G691" s="180">
        <f>(G625/G612)*Z77</f>
        <v>0</v>
      </c>
      <c r="H691" s="180">
        <f>(H628/H612)*Z60</f>
        <v>22187.965468191323</v>
      </c>
      <c r="I691" s="180">
        <f>(I629/I612)*Z78</f>
        <v>2757.779291816626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3975735.12</v>
      </c>
      <c r="D692" s="180">
        <f>(D615/D612)*AA76</f>
        <v>505639.95359851676</v>
      </c>
      <c r="E692" s="180">
        <f>(E623/E612)*SUM(C692:D692)</f>
        <v>2081990.9795476464</v>
      </c>
      <c r="F692" s="180">
        <f>(F624/F612)*AA64</f>
        <v>-5700.1428146841936</v>
      </c>
      <c r="G692" s="180">
        <f>(G625/G612)*AA77</f>
        <v>0</v>
      </c>
      <c r="H692" s="180">
        <f>(H628/H612)*AA60</f>
        <v>6182.6948621598685</v>
      </c>
      <c r="I692" s="180">
        <f>(I629/I612)*AA78</f>
        <v>161853.62828893811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32866886.320000004</v>
      </c>
      <c r="D693" s="180">
        <f>(D615/D612)*AB76</f>
        <v>875108.01364054158</v>
      </c>
      <c r="E693" s="180">
        <f>(E623/E612)*SUM(C693:D693)</f>
        <v>15676109.828088248</v>
      </c>
      <c r="F693" s="180">
        <f>(F624/F612)*AB64</f>
        <v>-48221.909498768269</v>
      </c>
      <c r="G693" s="180">
        <f>(G625/G612)*AB77</f>
        <v>0</v>
      </c>
      <c r="H693" s="180">
        <f>(H628/H612)*AB60</f>
        <v>64811.99112038561</v>
      </c>
      <c r="I693" s="180">
        <f>(I629/I612)*AB78</f>
        <v>280119.09688788233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8454746.6199999992</v>
      </c>
      <c r="D694" s="180">
        <f>(D615/D612)*AC76</f>
        <v>263706.89307465329</v>
      </c>
      <c r="E694" s="180">
        <f>(E623/E612)*SUM(C694:D694)</f>
        <v>4050484.7890920178</v>
      </c>
      <c r="F694" s="180">
        <f>(F624/F612)*AC64</f>
        <v>-4726.3182622624945</v>
      </c>
      <c r="G694" s="180">
        <f>(G625/G612)*AC77</f>
        <v>0</v>
      </c>
      <c r="H694" s="180">
        <f>(H628/H612)*AC60</f>
        <v>46978.27567891487</v>
      </c>
      <c r="I694" s="180">
        <f>(I629/I612)*AC78</f>
        <v>84411.678992490299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3110731.58</v>
      </c>
      <c r="D695" s="180">
        <f>(D615/D612)*AD76</f>
        <v>0</v>
      </c>
      <c r="E695" s="180">
        <f>(E623/E612)*SUM(C695:D695)</f>
        <v>1445207.1033977068</v>
      </c>
      <c r="F695" s="180">
        <f>(F624/F612)*AD64</f>
        <v>0</v>
      </c>
      <c r="G695" s="180">
        <f>(G625/G612)*AD77</f>
        <v>0</v>
      </c>
      <c r="H695" s="180">
        <f>(H628/H612)*AD60</f>
        <v>51.026367500631643</v>
      </c>
      <c r="I695" s="180">
        <f>(I629/I612)*AD78</f>
        <v>0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7143708.6400000015</v>
      </c>
      <c r="D696" s="180">
        <f>(D615/D612)*AE76</f>
        <v>870615.11398431344</v>
      </c>
      <c r="E696" s="180">
        <f>(E623/E612)*SUM(C696:D696)</f>
        <v>3723354.8830295117</v>
      </c>
      <c r="F696" s="180">
        <f>(F624/F612)*AE64</f>
        <v>-46.288034395054211</v>
      </c>
      <c r="G696" s="180">
        <f>(G625/G612)*AE77</f>
        <v>0</v>
      </c>
      <c r="H696" s="180">
        <f>(H628/H612)*AE60</f>
        <v>48857.746881854808</v>
      </c>
      <c r="I696" s="180">
        <f>(I629/I612)*AE78</f>
        <v>278680.93499872892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26960227.890000001</v>
      </c>
      <c r="D698" s="180">
        <f>(D615/D612)*AG76</f>
        <v>3396958.4201258379</v>
      </c>
      <c r="E698" s="180">
        <f>(E623/E612)*SUM(C698:D698)</f>
        <v>14103570.226577209</v>
      </c>
      <c r="F698" s="180">
        <f>(F624/F612)*AG64</f>
        <v>-6781.4489821421712</v>
      </c>
      <c r="G698" s="180">
        <f>(G625/G612)*AG77</f>
        <v>0</v>
      </c>
      <c r="H698" s="180">
        <f>(H628/H612)*AG60</f>
        <v>139463.56677380973</v>
      </c>
      <c r="I698" s="180">
        <f>(I629/I612)*AG78</f>
        <v>1087354.8293230417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10398948.060000006</v>
      </c>
      <c r="D701" s="180">
        <f>(D615/D612)*AJ76</f>
        <v>1867894.7505059505</v>
      </c>
      <c r="E701" s="180">
        <f>(E623/E612)*SUM(C701:D701)</f>
        <v>5699022.2107194141</v>
      </c>
      <c r="F701" s="180">
        <f>(F624/F612)*AJ64</f>
        <v>-1998.7478873708021</v>
      </c>
      <c r="G701" s="180">
        <f>(G625/G612)*AJ77</f>
        <v>0</v>
      </c>
      <c r="H701" s="180">
        <f>(H628/H612)*AJ60</f>
        <v>109153.90447843455</v>
      </c>
      <c r="I701" s="180">
        <f>(I629/I612)*AJ78</f>
        <v>597906.75258090557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2161966.1</v>
      </c>
      <c r="D706" s="180">
        <f>(D615/D612)*AO76</f>
        <v>0</v>
      </c>
      <c r="E706" s="180">
        <f>(E623/E612)*SUM(C706:D706)</f>
        <v>1004422.4918387323</v>
      </c>
      <c r="F706" s="180">
        <f>(F624/F612)*AO64</f>
        <v>0</v>
      </c>
      <c r="G706" s="180">
        <f>(G625/G612)*AO77</f>
        <v>0</v>
      </c>
      <c r="H706" s="180">
        <f>(H628/H612)*AO60</f>
        <v>11982.691968064997</v>
      </c>
      <c r="I706" s="180">
        <f>(I629/I612)*AO78</f>
        <v>0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344843.83999999997</v>
      </c>
      <c r="D709" s="180">
        <f>(D615/D612)*AR76</f>
        <v>939529.2642374885</v>
      </c>
      <c r="E709" s="180">
        <f>(E623/E612)*SUM(C709:D709)</f>
        <v>596703.72898486524</v>
      </c>
      <c r="F709" s="180">
        <f>(F624/F612)*AR64</f>
        <v>-155.77152396871583</v>
      </c>
      <c r="G709" s="180">
        <f>(G625/G612)*AR77</f>
        <v>0</v>
      </c>
      <c r="H709" s="180">
        <f>(H628/H612)*AR60</f>
        <v>0</v>
      </c>
      <c r="I709" s="180">
        <f>(I629/I612)*AR78</f>
        <v>300740.11995740375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1668081.6500000001</v>
      </c>
      <c r="D713" s="180">
        <f>(D615/D612)*AV76</f>
        <v>1376038.3414398585</v>
      </c>
      <c r="E713" s="180">
        <f>(E623/E612)*SUM(C713:D713)</f>
        <v>1414260.1899530815</v>
      </c>
      <c r="F713" s="180">
        <f>(F624/F612)*AV64</f>
        <v>-10.472376736745858</v>
      </c>
      <c r="G713" s="180">
        <f>(G625/G612)*AV77</f>
        <v>0</v>
      </c>
      <c r="H713" s="180">
        <f>(H628/H612)*AV60</f>
        <v>8172.7231946845013</v>
      </c>
      <c r="I713" s="180">
        <f>(I629/I612)*AV78</f>
        <v>440465.1899868917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906768345.95872355</v>
      </c>
      <c r="D715" s="180">
        <f>SUM(D616:D647)+SUM(D668:D713)</f>
        <v>75628945.37999998</v>
      </c>
      <c r="E715" s="180">
        <f>SUM(E624:E647)+SUM(E668:E713)</f>
        <v>287639528.4886542</v>
      </c>
      <c r="F715" s="180">
        <f>SUM(F625:F648)+SUM(F668:F713)</f>
        <v>-274605.08052416908</v>
      </c>
      <c r="G715" s="180">
        <f>SUM(G626:G647)+SUM(G668:G713)</f>
        <v>17010341.24531728</v>
      </c>
      <c r="H715" s="180">
        <f>SUM(H629:H647)+SUM(H668:H713)</f>
        <v>2504033.9411476641</v>
      </c>
      <c r="I715" s="180">
        <f>SUM(I630:I647)+SUM(I668:I713)</f>
        <v>20906378.707101926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906768345.95872366</v>
      </c>
      <c r="D716" s="180">
        <f>D615</f>
        <v>75628945.379999995</v>
      </c>
      <c r="E716" s="180">
        <f>E623</f>
        <v>287639528.48865426</v>
      </c>
      <c r="F716" s="180">
        <f>F624</f>
        <v>-274605.08052416914</v>
      </c>
      <c r="G716" s="180">
        <f>G625</f>
        <v>17010341.24531728</v>
      </c>
      <c r="H716" s="180">
        <f>H628</f>
        <v>2504033.9411476636</v>
      </c>
      <c r="I716" s="180">
        <f>I629</f>
        <v>20906378.707101926</v>
      </c>
      <c r="J716" s="180">
        <f>J630</f>
        <v>5875616.1344751269</v>
      </c>
      <c r="K716" s="180" t="e">
        <f>K644</f>
        <v>#DIV/0!</v>
      </c>
      <c r="L716" s="180" t="e">
        <f>L647</f>
        <v>#DIV/0!</v>
      </c>
      <c r="M716" s="180">
        <f>C648</f>
        <v>424769907.13872355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084*2021*A</v>
      </c>
      <c r="B722" s="276">
        <f>ROUND(C165,0)</f>
        <v>22868927</v>
      </c>
      <c r="C722" s="276">
        <f>ROUND(C166,0)</f>
        <v>1512743</v>
      </c>
      <c r="D722" s="276">
        <f>ROUND(C167,0)</f>
        <v>-413874</v>
      </c>
      <c r="E722" s="276">
        <f>ROUND(C168,0)</f>
        <v>2590</v>
      </c>
      <c r="F722" s="276">
        <f>ROUND(C169,0)</f>
        <v>0</v>
      </c>
      <c r="G722" s="276">
        <f>ROUND(C170,0)</f>
        <v>5727824</v>
      </c>
      <c r="H722" s="276">
        <f>ROUND(C171+C172,0)</f>
        <v>1867502</v>
      </c>
      <c r="I722" s="276">
        <f>ROUND(C175,0)</f>
        <v>208099</v>
      </c>
      <c r="J722" s="276">
        <f>ROUND(C176,0)</f>
        <v>5157266</v>
      </c>
      <c r="K722" s="276">
        <f>ROUND(C179,0)</f>
        <v>0</v>
      </c>
      <c r="L722" s="276">
        <f>ROUND(C180,0)</f>
        <v>0</v>
      </c>
      <c r="M722" s="276">
        <f>ROUND(C183,0)</f>
        <v>245005</v>
      </c>
      <c r="N722" s="276">
        <f>ROUND(C184,0)</f>
        <v>28408024</v>
      </c>
      <c r="O722" s="276">
        <f>ROUND(C185,0)</f>
        <v>0</v>
      </c>
      <c r="P722" s="276">
        <f>ROUND(C188,0)</f>
        <v>-414958</v>
      </c>
      <c r="Q722" s="276">
        <f>ROUND(C189,0)</f>
        <v>15465747</v>
      </c>
      <c r="R722" s="276">
        <f>ROUND(B195,0)</f>
        <v>23626040</v>
      </c>
      <c r="S722" s="276">
        <f>ROUND(C195,0)</f>
        <v>0</v>
      </c>
      <c r="T722" s="276">
        <f>ROUND(D195,0)</f>
        <v>0</v>
      </c>
      <c r="U722" s="276">
        <f>ROUND(B196,0)</f>
        <v>12032365</v>
      </c>
      <c r="V722" s="276">
        <f>ROUND(C196,0)</f>
        <v>0</v>
      </c>
      <c r="W722" s="276">
        <f>ROUND(D196,0)</f>
        <v>0</v>
      </c>
      <c r="X722" s="276">
        <f>ROUND(B197,0)</f>
        <v>557740009</v>
      </c>
      <c r="Y722" s="276">
        <f>ROUND(C197,0)</f>
        <v>8666456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58594314</v>
      </c>
      <c r="AE722" s="276">
        <f>ROUND(C199,0)</f>
        <v>24137</v>
      </c>
      <c r="AF722" s="276">
        <f>ROUND(D199,0)</f>
        <v>0</v>
      </c>
      <c r="AG722" s="276">
        <f>ROUND(B200,0)</f>
        <v>201306010</v>
      </c>
      <c r="AH722" s="276">
        <f>ROUND(C200,0)</f>
        <v>7826249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781019</v>
      </c>
      <c r="AN722" s="276">
        <f>ROUND(C202,0)</f>
        <v>0</v>
      </c>
      <c r="AO722" s="276">
        <f>ROUND(D202,0)</f>
        <v>0</v>
      </c>
      <c r="AP722" s="276">
        <f>ROUND(B203,0)</f>
        <v>19592995</v>
      </c>
      <c r="AQ722" s="276">
        <f>ROUND(C203,0)</f>
        <v>-16461284</v>
      </c>
      <c r="AR722" s="276">
        <f>ROUND(D203,0)</f>
        <v>-18845370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211617111</v>
      </c>
      <c r="AZ722" s="276">
        <f>ROUND(C210,0)</f>
        <v>20320362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47772692</v>
      </c>
      <c r="BF722" s="276">
        <f>ROUND(C212,0)</f>
        <v>672230</v>
      </c>
      <c r="BG722" s="276">
        <f>ROUND(D212,0)</f>
        <v>0</v>
      </c>
      <c r="BH722" s="276">
        <f>ROUND(B213,0)</f>
        <v>179412481</v>
      </c>
      <c r="BI722" s="276">
        <f>ROUND(C213,0)</f>
        <v>7047513</v>
      </c>
      <c r="BJ722" s="276">
        <f>ROUND(D213,0)</f>
        <v>221397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8478456</v>
      </c>
      <c r="BO722" s="276">
        <f>ROUND(C215,0)</f>
        <v>584813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1039627270</v>
      </c>
      <c r="BU722" s="276">
        <f>ROUND(C224,0)</f>
        <v>408549404</v>
      </c>
      <c r="BV722" s="276">
        <f>ROUND(C225,0)</f>
        <v>17584330</v>
      </c>
      <c r="BW722" s="276">
        <f>ROUND(C226,0)</f>
        <v>76862388</v>
      </c>
      <c r="BX722" s="276">
        <f>ROUND(C227,0)</f>
        <v>449201972</v>
      </c>
      <c r="BY722" s="276">
        <f>ROUND(C228,0)</f>
        <v>9390995</v>
      </c>
      <c r="BZ722" s="276">
        <f>ROUND(C231,0)</f>
        <v>1614</v>
      </c>
      <c r="CA722" s="276">
        <f>ROUND(C233,0)</f>
        <v>17480284</v>
      </c>
      <c r="CB722" s="276">
        <f>ROUND(C234,0)</f>
        <v>16461735</v>
      </c>
      <c r="CC722" s="276">
        <f>ROUND(C238+C239,0)</f>
        <v>0</v>
      </c>
      <c r="CD722" s="276">
        <f>D221</f>
        <v>13192201.51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084*2021*A</v>
      </c>
      <c r="B726" s="276">
        <f>ROUND(C111,0)</f>
        <v>29064</v>
      </c>
      <c r="C726" s="276">
        <f>ROUND(C112,0)</f>
        <v>0</v>
      </c>
      <c r="D726" s="276">
        <f>ROUND(C113,0)</f>
        <v>0</v>
      </c>
      <c r="E726" s="276">
        <f>ROUND(C114,0)</f>
        <v>4215</v>
      </c>
      <c r="F726" s="276">
        <f>ROUND(D111,0)</f>
        <v>178843</v>
      </c>
      <c r="G726" s="276">
        <f>ROUND(D112,0)</f>
        <v>0</v>
      </c>
      <c r="H726" s="276">
        <f>ROUND(D113,0)</f>
        <v>0</v>
      </c>
      <c r="I726" s="276">
        <f>ROUND(D114,0)</f>
        <v>5550</v>
      </c>
      <c r="J726" s="276">
        <f>ROUND(C116,0)</f>
        <v>64</v>
      </c>
      <c r="K726" s="276">
        <f>ROUND(C117,0)</f>
        <v>141</v>
      </c>
      <c r="L726" s="276">
        <f>ROUND(C118,0)</f>
        <v>233</v>
      </c>
      <c r="M726" s="276">
        <f>ROUND(C119,0)</f>
        <v>13</v>
      </c>
      <c r="N726" s="276">
        <f>ROUND(C120,0)</f>
        <v>46</v>
      </c>
      <c r="O726" s="276">
        <f>ROUND(C121,0)</f>
        <v>19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14</v>
      </c>
      <c r="T726" s="276"/>
      <c r="U726" s="276">
        <f>ROUND(C126,0)</f>
        <v>0</v>
      </c>
      <c r="V726" s="276">
        <f>ROUND(C128,0)</f>
        <v>595</v>
      </c>
      <c r="W726" s="276">
        <f>ROUND(C129,0)</f>
        <v>29</v>
      </c>
      <c r="X726" s="276">
        <f>ROUND(B138,0)</f>
        <v>12835</v>
      </c>
      <c r="Y726" s="276">
        <f>ROUND(B139,0)</f>
        <v>92181</v>
      </c>
      <c r="Z726" s="276">
        <f>ROUND(B140,0)</f>
        <v>199545</v>
      </c>
      <c r="AA726" s="276">
        <f>ROUND(B141,0)</f>
        <v>875232663</v>
      </c>
      <c r="AB726" s="276">
        <f>ROUND(B142,0)</f>
        <v>459592592</v>
      </c>
      <c r="AC726" s="276">
        <f>ROUND(C138,0)</f>
        <v>6412</v>
      </c>
      <c r="AD726" s="276">
        <f>ROUND(C139,0)</f>
        <v>39687</v>
      </c>
      <c r="AE726" s="276">
        <f>ROUND(C140,0)</f>
        <v>82716</v>
      </c>
      <c r="AF726" s="276">
        <f>ROUND(C141,0)</f>
        <v>336815396</v>
      </c>
      <c r="AG726" s="276">
        <f>ROUND(C142,0)</f>
        <v>190512062</v>
      </c>
      <c r="AH726" s="276">
        <f>ROUND(D138,0)</f>
        <v>9817</v>
      </c>
      <c r="AI726" s="276">
        <f>ROUND(D139,0)</f>
        <v>46975</v>
      </c>
      <c r="AJ726" s="276">
        <f>ROUND(D140,0)</f>
        <v>197936</v>
      </c>
      <c r="AK726" s="276">
        <f>ROUND(D141,0)</f>
        <v>555648096</v>
      </c>
      <c r="AL726" s="276">
        <f>ROUND(D142,0)</f>
        <v>455889496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084*2021*A</v>
      </c>
      <c r="B730" s="276">
        <f>ROUND(C250,0)</f>
        <v>4449</v>
      </c>
      <c r="C730" s="276">
        <f>ROUND(C251,0)</f>
        <v>0</v>
      </c>
      <c r="D730" s="276">
        <f>ROUND(C252,0)</f>
        <v>436609422</v>
      </c>
      <c r="E730" s="276">
        <f>ROUND(C253,0)</f>
        <v>323643138</v>
      </c>
      <c r="F730" s="276">
        <f>ROUND(C254,0)</f>
        <v>0</v>
      </c>
      <c r="G730" s="276">
        <f>ROUND(C255,0)</f>
        <v>16990318</v>
      </c>
      <c r="H730" s="276">
        <f>ROUND(C256,0)</f>
        <v>0</v>
      </c>
      <c r="I730" s="276">
        <f>ROUND(C257,0)</f>
        <v>10302679</v>
      </c>
      <c r="J730" s="276">
        <f>ROUND(C258,0)</f>
        <v>717247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24267647</v>
      </c>
      <c r="O730" s="276">
        <f>ROUND(C267,0)</f>
        <v>23626040</v>
      </c>
      <c r="P730" s="276">
        <f>ROUND(C268,0)</f>
        <v>12032365</v>
      </c>
      <c r="Q730" s="276">
        <f>ROUND(C269,0)</f>
        <v>566406465</v>
      </c>
      <c r="R730" s="276">
        <f>ROUND(C270,0)</f>
        <v>0</v>
      </c>
      <c r="S730" s="276">
        <f>ROUND(C271,0)</f>
        <v>58618451</v>
      </c>
      <c r="T730" s="276">
        <f>ROUND(C272,0)</f>
        <v>209132259</v>
      </c>
      <c r="U730" s="276">
        <f>ROUND(C273,0)</f>
        <v>781019</v>
      </c>
      <c r="V730" s="276">
        <f>ROUND(C274,0)</f>
        <v>21977080</v>
      </c>
      <c r="W730" s="276">
        <f>ROUND(C275,0)</f>
        <v>0</v>
      </c>
      <c r="X730" s="276">
        <f>ROUND(C276,0)</f>
        <v>475684261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36703466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27583971</v>
      </c>
      <c r="AI730" s="276">
        <f>ROUND(C306,0)</f>
        <v>28379597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40420537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2122684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2521503</v>
      </c>
      <c r="AY730" s="276">
        <f>ROUND(C326,0)</f>
        <v>385368804</v>
      </c>
      <c r="AZ730" s="276">
        <f>ROUND(C327,0)</f>
        <v>2051732</v>
      </c>
      <c r="BA730" s="276">
        <f>ROUND(C328,0)</f>
        <v>0</v>
      </c>
      <c r="BB730" s="276">
        <f>ROUND(C332,0)</f>
        <v>130392682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3284.09</v>
      </c>
      <c r="BJ730" s="276">
        <f>ROUND(C359,0)</f>
        <v>1767696154</v>
      </c>
      <c r="BK730" s="276">
        <f>ROUND(C360,0)</f>
        <v>1105994150</v>
      </c>
      <c r="BL730" s="276">
        <f>ROUND(C364,0)</f>
        <v>2001216359</v>
      </c>
      <c r="BM730" s="276">
        <f>ROUND(C365,0)</f>
        <v>33942018</v>
      </c>
      <c r="BN730" s="276">
        <f>ROUND(C366,0)</f>
        <v>0</v>
      </c>
      <c r="BO730" s="276">
        <f>ROUND(C370,0)</f>
        <v>37534380</v>
      </c>
      <c r="BP730" s="276">
        <f>ROUND(C371,0)</f>
        <v>0</v>
      </c>
      <c r="BQ730" s="276">
        <f>ROUND(C378,0)</f>
        <v>335172181</v>
      </c>
      <c r="BR730" s="276">
        <f>ROUND(C379,0)</f>
        <v>31565711</v>
      </c>
      <c r="BS730" s="276">
        <f>ROUND(C380,0)</f>
        <v>61023078</v>
      </c>
      <c r="BT730" s="276">
        <f>ROUND(C381,0)</f>
        <v>126245399</v>
      </c>
      <c r="BU730" s="276">
        <f>ROUND(C382,0)</f>
        <v>6307040</v>
      </c>
      <c r="BV730" s="276">
        <f>ROUND(C383,0)</f>
        <v>42634464</v>
      </c>
      <c r="BW730" s="276">
        <f>ROUND(C384,0)</f>
        <v>28624918</v>
      </c>
      <c r="BX730" s="276">
        <f>ROUND(C385,0)</f>
        <v>5365365</v>
      </c>
      <c r="BY730" s="276">
        <f>ROUND(C386,0)</f>
        <v>0</v>
      </c>
      <c r="BZ730" s="276">
        <f>ROUND(C387,0)</f>
        <v>28653029</v>
      </c>
      <c r="CA730" s="276">
        <f>ROUND(C388,0)</f>
        <v>15050789</v>
      </c>
      <c r="CB730" s="276">
        <f>C363</f>
        <v>13192201.51</v>
      </c>
      <c r="CC730" s="276">
        <f>ROUND(C389,0)</f>
        <v>263660751</v>
      </c>
      <c r="CD730" s="276">
        <f>ROUND(C392,0)</f>
        <v>2501591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084*2021*6010*A</v>
      </c>
      <c r="B734" s="276">
        <f>ROUND(C59,0)</f>
        <v>44019</v>
      </c>
      <c r="C734" s="276">
        <f>ROUND(C60,2)</f>
        <v>206.78</v>
      </c>
      <c r="D734" s="276">
        <f>ROUND(C61,0)</f>
        <v>29509859</v>
      </c>
      <c r="E734" s="276">
        <f>ROUND(C62,0)</f>
        <v>2779168</v>
      </c>
      <c r="F734" s="276">
        <f>ROUND(C63,0)</f>
        <v>1580496</v>
      </c>
      <c r="G734" s="276">
        <f>ROUND(C64,0)</f>
        <v>2775149</v>
      </c>
      <c r="H734" s="276">
        <f>ROUND(C65,0)</f>
        <v>1255</v>
      </c>
      <c r="I734" s="276">
        <f>ROUND(C66,0)</f>
        <v>731067</v>
      </c>
      <c r="J734" s="276">
        <f>ROUND(C67,0)</f>
        <v>1055579</v>
      </c>
      <c r="K734" s="276">
        <f>ROUND(C68,0)</f>
        <v>0</v>
      </c>
      <c r="L734" s="276">
        <f>ROUND(C69,0)</f>
        <v>145451</v>
      </c>
      <c r="M734" s="276">
        <f>ROUND(C70,0)</f>
        <v>0</v>
      </c>
      <c r="N734" s="276">
        <f>ROUND(C75,0)</f>
        <v>173826001</v>
      </c>
      <c r="O734" s="276">
        <f>ROUND(C73,0)</f>
        <v>172513395</v>
      </c>
      <c r="P734" s="276">
        <f>IF(C76&gt;0,ROUND(C76,0),0)</f>
        <v>30563</v>
      </c>
      <c r="Q734" s="276">
        <f>IF(C77&gt;0,ROUND(C77,0),0)</f>
        <v>0</v>
      </c>
      <c r="R734" s="276">
        <f>IF(C78&gt;0,ROUND(C78,0),0)</f>
        <v>396415</v>
      </c>
      <c r="S734" s="276">
        <f>IF(C79&gt;0,ROUND(C79,0),0)</f>
        <v>0</v>
      </c>
      <c r="T734" s="276">
        <f>IF(C80&gt;0,ROUND(C80,2),0)</f>
        <v>144.52000000000001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084*2021*6030*A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084*2021*6070*A</v>
      </c>
      <c r="B736" s="276">
        <f>ROUND(E59,0)</f>
        <v>130177</v>
      </c>
      <c r="C736" s="278">
        <f>ROUND(E60,2)</f>
        <v>866.98</v>
      </c>
      <c r="D736" s="276">
        <f>ROUND(E61,0)</f>
        <v>88703705</v>
      </c>
      <c r="E736" s="276">
        <f>ROUND(E62,0)</f>
        <v>8353902</v>
      </c>
      <c r="F736" s="276">
        <f>ROUND(E63,0)</f>
        <v>24104173</v>
      </c>
      <c r="G736" s="276">
        <f>ROUND(E64,0)</f>
        <v>5472278</v>
      </c>
      <c r="H736" s="276">
        <f>ROUND(E65,0)</f>
        <v>1241</v>
      </c>
      <c r="I736" s="276">
        <f>ROUND(E66,0)</f>
        <v>57657</v>
      </c>
      <c r="J736" s="276">
        <f>ROUND(E67,0)</f>
        <v>4079848</v>
      </c>
      <c r="K736" s="276">
        <f>ROUND(E68,0)</f>
        <v>0</v>
      </c>
      <c r="L736" s="276">
        <f>ROUND(E69,0)</f>
        <v>373196</v>
      </c>
      <c r="M736" s="276">
        <f>ROUND(E70,0)</f>
        <v>410</v>
      </c>
      <c r="N736" s="276">
        <f>ROUND(E75,0)</f>
        <v>514080300</v>
      </c>
      <c r="O736" s="276">
        <f>ROUND(E73,0)</f>
        <v>442430339</v>
      </c>
      <c r="P736" s="276">
        <f>IF(E76&gt;0,ROUND(E76,0),0)</f>
        <v>118127</v>
      </c>
      <c r="Q736" s="276">
        <f>IF(E77&gt;0,ROUND(E77,0),0)</f>
        <v>1024673</v>
      </c>
      <c r="R736" s="276">
        <f>IF(E78&gt;0,ROUND(E78,0),0)</f>
        <v>1532159</v>
      </c>
      <c r="S736" s="276">
        <f>IF(E79&gt;0,ROUND(E79,0),0)</f>
        <v>0</v>
      </c>
      <c r="T736" s="278">
        <f>IF(E80&gt;0,ROUND(E80,2),0)</f>
        <v>518.27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084*2021*6100*A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084*2021*6120*A</v>
      </c>
      <c r="B738" s="276">
        <f>ROUND(G59,0)</f>
        <v>4646</v>
      </c>
      <c r="C738" s="278">
        <f>ROUND(G60,2)</f>
        <v>28.46</v>
      </c>
      <c r="D738" s="276">
        <f>ROUND(G61,0)</f>
        <v>2980217</v>
      </c>
      <c r="E738" s="276">
        <f>ROUND(G62,0)</f>
        <v>280670</v>
      </c>
      <c r="F738" s="276">
        <f>ROUND(G63,0)</f>
        <v>20664</v>
      </c>
      <c r="G738" s="276">
        <f>ROUND(G64,0)</f>
        <v>143112</v>
      </c>
      <c r="H738" s="276">
        <f>ROUND(G65,0)</f>
        <v>0</v>
      </c>
      <c r="I738" s="276">
        <f>ROUND(G66,0)</f>
        <v>1442755</v>
      </c>
      <c r="J738" s="276">
        <f>ROUND(G67,0)</f>
        <v>212702</v>
      </c>
      <c r="K738" s="276">
        <f>ROUND(G68,0)</f>
        <v>0</v>
      </c>
      <c r="L738" s="276">
        <f>ROUND(G69,0)</f>
        <v>10348</v>
      </c>
      <c r="M738" s="276">
        <f>ROUND(G70,0)</f>
        <v>0</v>
      </c>
      <c r="N738" s="276">
        <f>ROUND(G75,0)</f>
        <v>18347585</v>
      </c>
      <c r="O738" s="276">
        <f>ROUND(G73,0)</f>
        <v>18347585</v>
      </c>
      <c r="P738" s="276">
        <f>IF(G76&gt;0,ROUND(G76,0),0)</f>
        <v>6159</v>
      </c>
      <c r="Q738" s="276">
        <f>IF(G77&gt;0,ROUND(G77,0),0)</f>
        <v>36571</v>
      </c>
      <c r="R738" s="276">
        <f>IF(G78&gt;0,ROUND(G78,0),0)</f>
        <v>79879</v>
      </c>
      <c r="S738" s="276">
        <f>IF(G79&gt;0,ROUND(G79,0),0)</f>
        <v>0</v>
      </c>
      <c r="T738" s="278">
        <f>IF(G80&gt;0,ROUND(G80,2),0)</f>
        <v>14.99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084*2021*6140*A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084*2021*6150*A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084*2021*6170*A</v>
      </c>
      <c r="B741" s="276">
        <f>ROUND(J59,0)</f>
        <v>5550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084*2021*6200*A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084*2021*6210*A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084*2021*6330*A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084*2021*6400*A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084*2021*7010*A</v>
      </c>
      <c r="B746" s="276">
        <f>ROUND(O59,0)</f>
        <v>4215</v>
      </c>
      <c r="C746" s="278">
        <f>ROUND(O60,2)</f>
        <v>165.79</v>
      </c>
      <c r="D746" s="276">
        <f>ROUND(O61,0)</f>
        <v>19595966</v>
      </c>
      <c r="E746" s="276">
        <f>ROUND(O62,0)</f>
        <v>1845501</v>
      </c>
      <c r="F746" s="276">
        <f>ROUND(O63,0)</f>
        <v>369886</v>
      </c>
      <c r="G746" s="276">
        <f>ROUND(O64,0)</f>
        <v>2148752</v>
      </c>
      <c r="H746" s="276">
        <f>ROUND(O65,0)</f>
        <v>821</v>
      </c>
      <c r="I746" s="276">
        <f>ROUND(O66,0)</f>
        <v>46895</v>
      </c>
      <c r="J746" s="276">
        <f>ROUND(O67,0)</f>
        <v>1200506</v>
      </c>
      <c r="K746" s="276">
        <f>ROUND(O68,0)</f>
        <v>4301</v>
      </c>
      <c r="L746" s="276">
        <f>ROUND(O69,0)</f>
        <v>117183</v>
      </c>
      <c r="M746" s="276">
        <f>ROUND(O70,0)</f>
        <v>10692</v>
      </c>
      <c r="N746" s="276">
        <f>ROUND(O75,0)</f>
        <v>115240379</v>
      </c>
      <c r="O746" s="276">
        <f>ROUND(O73,0)</f>
        <v>101657663</v>
      </c>
      <c r="P746" s="276">
        <f>IF(O76&gt;0,ROUND(O76,0),0)</f>
        <v>34759</v>
      </c>
      <c r="Q746" s="276">
        <f>IF(O77&gt;0,ROUND(O77,0),0)</f>
        <v>0</v>
      </c>
      <c r="R746" s="276">
        <f>IF(O78&gt;0,ROUND(O78,0),0)</f>
        <v>450842</v>
      </c>
      <c r="S746" s="276">
        <f>IF(O79&gt;0,ROUND(O79,0),0)</f>
        <v>0</v>
      </c>
      <c r="T746" s="278">
        <f>IF(O80&gt;0,ROUND(O80,2),0)</f>
        <v>99.08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084*2021*7020*A</v>
      </c>
      <c r="B747" s="276">
        <f>ROUND(P59,0)</f>
        <v>0</v>
      </c>
      <c r="C747" s="278">
        <f>ROUND(P60,2)</f>
        <v>189.25</v>
      </c>
      <c r="D747" s="276">
        <f>ROUND(P61,0)</f>
        <v>22827580</v>
      </c>
      <c r="E747" s="276">
        <f>ROUND(P62,0)</f>
        <v>2149847</v>
      </c>
      <c r="F747" s="276">
        <f>ROUND(P63,0)</f>
        <v>37353</v>
      </c>
      <c r="G747" s="276">
        <f>ROUND(P64,0)</f>
        <v>36545054</v>
      </c>
      <c r="H747" s="276">
        <f>ROUND(P65,0)</f>
        <v>0</v>
      </c>
      <c r="I747" s="276">
        <f>ROUND(P66,0)</f>
        <v>3135258</v>
      </c>
      <c r="J747" s="276">
        <f>ROUND(P67,0)</f>
        <v>1709367</v>
      </c>
      <c r="K747" s="276">
        <f>ROUND(P68,0)</f>
        <v>1072229</v>
      </c>
      <c r="L747" s="276">
        <f>ROUND(P69,0)</f>
        <v>68592</v>
      </c>
      <c r="M747" s="276">
        <f>ROUND(P70,0)</f>
        <v>0</v>
      </c>
      <c r="N747" s="276">
        <f>ROUND(P75,0)</f>
        <v>506921898</v>
      </c>
      <c r="O747" s="276">
        <f>ROUND(P73,0)</f>
        <v>276550306</v>
      </c>
      <c r="P747" s="276">
        <f>IF(P76&gt;0,ROUND(P76,0),0)</f>
        <v>49493</v>
      </c>
      <c r="Q747" s="276">
        <f>IF(P77&gt;0,ROUND(P77,0),0)</f>
        <v>0</v>
      </c>
      <c r="R747" s="276">
        <f>IF(P78&gt;0,ROUND(P78,0),0)</f>
        <v>641941</v>
      </c>
      <c r="S747" s="276">
        <f>IF(P79&gt;0,ROUND(P79,0),0)</f>
        <v>0</v>
      </c>
      <c r="T747" s="278">
        <f>IF(P80&gt;0,ROUND(P80,2),0)</f>
        <v>86.16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084*2021*7030*A</v>
      </c>
      <c r="B748" s="276">
        <f>ROUND(Q59,0)</f>
        <v>0</v>
      </c>
      <c r="C748" s="278">
        <f>ROUND(Q60,2)</f>
        <v>36.450000000000003</v>
      </c>
      <c r="D748" s="276">
        <f>ROUND(Q61,0)</f>
        <v>4674764</v>
      </c>
      <c r="E748" s="276">
        <f>ROUND(Q62,0)</f>
        <v>440258</v>
      </c>
      <c r="F748" s="276">
        <f>ROUND(Q63,0)</f>
        <v>0</v>
      </c>
      <c r="G748" s="276">
        <f>ROUND(Q64,0)</f>
        <v>1173891</v>
      </c>
      <c r="H748" s="276">
        <f>ROUND(Q65,0)</f>
        <v>0</v>
      </c>
      <c r="I748" s="276">
        <f>ROUND(Q66,0)</f>
        <v>20929</v>
      </c>
      <c r="J748" s="276">
        <f>ROUND(Q67,0)</f>
        <v>958879</v>
      </c>
      <c r="K748" s="276">
        <f>ROUND(Q68,0)</f>
        <v>0</v>
      </c>
      <c r="L748" s="276">
        <f>ROUND(Q69,0)</f>
        <v>45906</v>
      </c>
      <c r="M748" s="276">
        <f>ROUND(Q70,0)</f>
        <v>0</v>
      </c>
      <c r="N748" s="276">
        <f>ROUND(Q75,0)</f>
        <v>26859767</v>
      </c>
      <c r="O748" s="276">
        <f>ROUND(Q73,0)</f>
        <v>12848172</v>
      </c>
      <c r="P748" s="276">
        <f>IF(Q76&gt;0,ROUND(Q76,0),0)</f>
        <v>27763</v>
      </c>
      <c r="Q748" s="276">
        <f>IF(Q77&gt;0,ROUND(Q77,0),0)</f>
        <v>0</v>
      </c>
      <c r="R748" s="276">
        <f>IF(Q78&gt;0,ROUND(Q78,0),0)</f>
        <v>360100</v>
      </c>
      <c r="S748" s="276">
        <f>IF(Q79&gt;0,ROUND(Q79,0),0)</f>
        <v>0</v>
      </c>
      <c r="T748" s="278">
        <f>IF(Q80&gt;0,ROUND(Q80,2),0)</f>
        <v>25.92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084*2021*7040*A</v>
      </c>
      <c r="B749" s="276">
        <f>ROUND(R59,0)</f>
        <v>0</v>
      </c>
      <c r="C749" s="278">
        <f>ROUND(R60,2)</f>
        <v>9.1999999999999993</v>
      </c>
      <c r="D749" s="276">
        <f>ROUND(R61,0)</f>
        <v>886319</v>
      </c>
      <c r="E749" s="276">
        <f>ROUND(R62,0)</f>
        <v>83471</v>
      </c>
      <c r="F749" s="276">
        <f>ROUND(R63,0)</f>
        <v>1179082</v>
      </c>
      <c r="G749" s="276">
        <f>ROUND(R64,0)</f>
        <v>1042828</v>
      </c>
      <c r="H749" s="276">
        <f>ROUND(R65,0)</f>
        <v>0</v>
      </c>
      <c r="I749" s="276">
        <f>ROUND(R66,0)</f>
        <v>5740</v>
      </c>
      <c r="J749" s="276">
        <f>ROUND(R67,0)</f>
        <v>23627</v>
      </c>
      <c r="K749" s="276">
        <f>ROUND(R68,0)</f>
        <v>0</v>
      </c>
      <c r="L749" s="276">
        <f>ROUND(R69,0)</f>
        <v>30025</v>
      </c>
      <c r="M749" s="276">
        <f>ROUND(R70,0)</f>
        <v>0</v>
      </c>
      <c r="N749" s="276">
        <f>ROUND(R75,0)</f>
        <v>56780846</v>
      </c>
      <c r="O749" s="276">
        <f>ROUND(R73,0)</f>
        <v>29211776</v>
      </c>
      <c r="P749" s="276">
        <f>IF(R76&gt;0,ROUND(R76,0),0)</f>
        <v>684</v>
      </c>
      <c r="Q749" s="276">
        <f>IF(R77&gt;0,ROUND(R77,0),0)</f>
        <v>0</v>
      </c>
      <c r="R749" s="276">
        <f>IF(R78&gt;0,ROUND(R78,0),0)</f>
        <v>8873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084*2021*7050*A</v>
      </c>
      <c r="B750" s="276"/>
      <c r="C750" s="278">
        <f>ROUND(S60,2)</f>
        <v>49.78</v>
      </c>
      <c r="D750" s="276">
        <f>ROUND(S61,0)</f>
        <v>3557092</v>
      </c>
      <c r="E750" s="276">
        <f>ROUND(S62,0)</f>
        <v>334998</v>
      </c>
      <c r="F750" s="276">
        <f>ROUND(S63,0)</f>
        <v>7600</v>
      </c>
      <c r="G750" s="276">
        <f>ROUND(S64,0)</f>
        <v>7049319</v>
      </c>
      <c r="H750" s="276">
        <f>ROUND(S65,0)</f>
        <v>0</v>
      </c>
      <c r="I750" s="276">
        <f>ROUND(S66,0)</f>
        <v>477682</v>
      </c>
      <c r="J750" s="276">
        <f>ROUND(S67,0)</f>
        <v>1817586</v>
      </c>
      <c r="K750" s="276">
        <f>ROUND(S68,0)</f>
        <v>458003</v>
      </c>
      <c r="L750" s="276">
        <f>ROUND(S69,0)</f>
        <v>153313</v>
      </c>
      <c r="M750" s="276">
        <f>ROUND(S70,0)</f>
        <v>-66</v>
      </c>
      <c r="N750" s="276">
        <f>ROUND(S75,0)</f>
        <v>0</v>
      </c>
      <c r="O750" s="276">
        <f>ROUND(S73,0)</f>
        <v>0</v>
      </c>
      <c r="P750" s="276">
        <f>IF(S76&gt;0,ROUND(S76,0),0)</f>
        <v>52626</v>
      </c>
      <c r="Q750" s="276">
        <f>IF(S77&gt;0,ROUND(S77,0),0)</f>
        <v>0</v>
      </c>
      <c r="R750" s="276">
        <f>IF(S78&gt;0,ROUND(S78,0),0)</f>
        <v>682582</v>
      </c>
      <c r="S750" s="276">
        <f>IF(S79&gt;0,ROUND(S79,0),0)</f>
        <v>0</v>
      </c>
      <c r="T750" s="278">
        <f>IF(S80&gt;0,ROUND(S80,2),0)</f>
        <v>0.02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084*2021*7060*A</v>
      </c>
      <c r="B751" s="276"/>
      <c r="C751" s="278">
        <f>ROUND(T60,2)</f>
        <v>10.1</v>
      </c>
      <c r="D751" s="276">
        <f>ROUND(T61,0)</f>
        <v>1381225</v>
      </c>
      <c r="E751" s="276">
        <f>ROUND(T62,0)</f>
        <v>130080</v>
      </c>
      <c r="F751" s="276">
        <f>ROUND(T63,0)</f>
        <v>0</v>
      </c>
      <c r="G751" s="276">
        <f>ROUND(T64,0)</f>
        <v>537846</v>
      </c>
      <c r="H751" s="276">
        <f>ROUND(T65,0)</f>
        <v>0</v>
      </c>
      <c r="I751" s="276">
        <f>ROUND(T66,0)</f>
        <v>1405</v>
      </c>
      <c r="J751" s="276">
        <f>ROUND(T67,0)</f>
        <v>3565</v>
      </c>
      <c r="K751" s="276">
        <f>ROUND(T68,0)</f>
        <v>0</v>
      </c>
      <c r="L751" s="276">
        <f>ROUND(T69,0)</f>
        <v>1488</v>
      </c>
      <c r="M751" s="276">
        <f>ROUND(T70,0)</f>
        <v>0</v>
      </c>
      <c r="N751" s="276">
        <f>ROUND(T75,0)</f>
        <v>12355315</v>
      </c>
      <c r="O751" s="276">
        <f>ROUND(T73,0)</f>
        <v>11571484</v>
      </c>
      <c r="P751" s="276">
        <f>IF(T76&gt;0,ROUND(T76,0),0)</f>
        <v>103</v>
      </c>
      <c r="Q751" s="276">
        <f>IF(T77&gt;0,ROUND(T77,0),0)</f>
        <v>0</v>
      </c>
      <c r="R751" s="276">
        <f>IF(T78&gt;0,ROUND(T78,0),0)</f>
        <v>1339</v>
      </c>
      <c r="S751" s="276">
        <f>IF(T79&gt;0,ROUND(T79,0),0)</f>
        <v>0</v>
      </c>
      <c r="T751" s="278">
        <f>IF(T80&gt;0,ROUND(T80,2),0)</f>
        <v>9.0500000000000007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084*2021*7070*A</v>
      </c>
      <c r="B752" s="276">
        <f>ROUND(U59,0)</f>
        <v>0</v>
      </c>
      <c r="C752" s="278">
        <f>ROUND(U60,2)</f>
        <v>125.22</v>
      </c>
      <c r="D752" s="276">
        <f>ROUND(U61,0)</f>
        <v>10817251</v>
      </c>
      <c r="E752" s="276">
        <f>ROUND(U62,0)</f>
        <v>1018743</v>
      </c>
      <c r="F752" s="276">
        <f>ROUND(U63,0)</f>
        <v>13088</v>
      </c>
      <c r="G752" s="276">
        <f>ROUND(U64,0)</f>
        <v>7288916</v>
      </c>
      <c r="H752" s="276">
        <f>ROUND(U65,0)</f>
        <v>2573</v>
      </c>
      <c r="I752" s="276">
        <f>ROUND(U66,0)</f>
        <v>5373009</v>
      </c>
      <c r="J752" s="276">
        <f>ROUND(U67,0)</f>
        <v>553758</v>
      </c>
      <c r="K752" s="276">
        <f>ROUND(U68,0)</f>
        <v>-482450</v>
      </c>
      <c r="L752" s="276">
        <f>ROUND(U69,0)</f>
        <v>60069</v>
      </c>
      <c r="M752" s="276">
        <f>ROUND(U70,0)</f>
        <v>302345</v>
      </c>
      <c r="N752" s="276">
        <f>ROUND(U75,0)</f>
        <v>146387828</v>
      </c>
      <c r="O752" s="276">
        <f>ROUND(U73,0)</f>
        <v>92832889</v>
      </c>
      <c r="P752" s="276">
        <f>IF(U76&gt;0,ROUND(U76,0),0)</f>
        <v>16033</v>
      </c>
      <c r="Q752" s="276">
        <f>IF(U77&gt;0,ROUND(U77,0),0)</f>
        <v>0</v>
      </c>
      <c r="R752" s="276">
        <f>IF(U78&gt;0,ROUND(U78,0),0)</f>
        <v>207960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084*2021*7110*A</v>
      </c>
      <c r="B753" s="276">
        <f>ROUND(V59,0)</f>
        <v>0</v>
      </c>
      <c r="C753" s="278">
        <f>ROUND(V60,2)</f>
        <v>37.39</v>
      </c>
      <c r="D753" s="276">
        <f>ROUND(V61,0)</f>
        <v>4389936</v>
      </c>
      <c r="E753" s="276">
        <f>ROUND(V62,0)</f>
        <v>413434</v>
      </c>
      <c r="F753" s="276">
        <f>ROUND(V63,0)</f>
        <v>0</v>
      </c>
      <c r="G753" s="276">
        <f>ROUND(V64,0)</f>
        <v>21447982</v>
      </c>
      <c r="H753" s="276">
        <f>ROUND(V65,0)</f>
        <v>0</v>
      </c>
      <c r="I753" s="276">
        <f>ROUND(V66,0)</f>
        <v>207111</v>
      </c>
      <c r="J753" s="276">
        <f>ROUND(V67,0)</f>
        <v>228884</v>
      </c>
      <c r="K753" s="276">
        <f>ROUND(V68,0)</f>
        <v>23662</v>
      </c>
      <c r="L753" s="276">
        <f>ROUND(V69,0)</f>
        <v>97033</v>
      </c>
      <c r="M753" s="276">
        <f>ROUND(V70,0)</f>
        <v>0</v>
      </c>
      <c r="N753" s="276">
        <f>ROUND(V75,0)</f>
        <v>236120991</v>
      </c>
      <c r="O753" s="276">
        <f>ROUND(V73,0)</f>
        <v>117859778</v>
      </c>
      <c r="P753" s="276">
        <f>IF(V76&gt;0,ROUND(V76,0),0)</f>
        <v>6627</v>
      </c>
      <c r="Q753" s="276">
        <f>IF(V77&gt;0,ROUND(V77,0),0)</f>
        <v>0</v>
      </c>
      <c r="R753" s="276">
        <f>IF(V78&gt;0,ROUND(V78,0),0)</f>
        <v>85956</v>
      </c>
      <c r="S753" s="276">
        <f>IF(V79&gt;0,ROUND(V79,0),0)</f>
        <v>0</v>
      </c>
      <c r="T753" s="278">
        <f>IF(V80&gt;0,ROUND(V80,2),0)</f>
        <v>12.16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084*2021*7120*A</v>
      </c>
      <c r="B754" s="276">
        <f>ROUND(W59,0)</f>
        <v>0</v>
      </c>
      <c r="C754" s="278">
        <f>ROUND(W60,2)</f>
        <v>17.09</v>
      </c>
      <c r="D754" s="276">
        <f>ROUND(W61,0)</f>
        <v>1900692</v>
      </c>
      <c r="E754" s="276">
        <f>ROUND(W62,0)</f>
        <v>179003</v>
      </c>
      <c r="F754" s="276">
        <f>ROUND(W63,0)</f>
        <v>0</v>
      </c>
      <c r="G754" s="276">
        <f>ROUND(W64,0)</f>
        <v>131162</v>
      </c>
      <c r="H754" s="276">
        <f>ROUND(W65,0)</f>
        <v>0</v>
      </c>
      <c r="I754" s="276">
        <f>ROUND(W66,0)</f>
        <v>54171</v>
      </c>
      <c r="J754" s="276">
        <f>ROUND(W67,0)</f>
        <v>88956</v>
      </c>
      <c r="K754" s="276">
        <f>ROUND(W68,0)</f>
        <v>418452</v>
      </c>
      <c r="L754" s="276">
        <f>ROUND(W69,0)</f>
        <v>9867</v>
      </c>
      <c r="M754" s="276">
        <f>ROUND(W70,0)</f>
        <v>0</v>
      </c>
      <c r="N754" s="276">
        <f>ROUND(W75,0)</f>
        <v>39920345</v>
      </c>
      <c r="O754" s="276">
        <f>ROUND(W73,0)</f>
        <v>14540985</v>
      </c>
      <c r="P754" s="276">
        <f>IF(W76&gt;0,ROUND(W76,0),0)</f>
        <v>2576</v>
      </c>
      <c r="Q754" s="276">
        <f>IF(W77&gt;0,ROUND(W77,0),0)</f>
        <v>0</v>
      </c>
      <c r="R754" s="276">
        <f>IF(W78&gt;0,ROUND(W78,0),0)</f>
        <v>33407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084*2021*7130*A</v>
      </c>
      <c r="B755" s="276">
        <f>ROUND(X59,0)</f>
        <v>0</v>
      </c>
      <c r="C755" s="278">
        <f>ROUND(X60,2)</f>
        <v>21.26</v>
      </c>
      <c r="D755" s="276">
        <f>ROUND(X61,0)</f>
        <v>2441424</v>
      </c>
      <c r="E755" s="276">
        <f>ROUND(X62,0)</f>
        <v>229927</v>
      </c>
      <c r="F755" s="276">
        <f>ROUND(X63,0)</f>
        <v>0</v>
      </c>
      <c r="G755" s="276">
        <f>ROUND(X64,0)</f>
        <v>891560</v>
      </c>
      <c r="H755" s="276">
        <f>ROUND(X65,0)</f>
        <v>0</v>
      </c>
      <c r="I755" s="276">
        <f>ROUND(X66,0)</f>
        <v>366311</v>
      </c>
      <c r="J755" s="276">
        <f>ROUND(X67,0)</f>
        <v>137949</v>
      </c>
      <c r="K755" s="276">
        <f>ROUND(X68,0)</f>
        <v>0</v>
      </c>
      <c r="L755" s="276">
        <f>ROUND(X69,0)</f>
        <v>453</v>
      </c>
      <c r="M755" s="276">
        <f>ROUND(X70,0)</f>
        <v>0</v>
      </c>
      <c r="N755" s="276">
        <f>ROUND(X75,0)</f>
        <v>120358501</v>
      </c>
      <c r="O755" s="276">
        <f>ROUND(X73,0)</f>
        <v>49757316</v>
      </c>
      <c r="P755" s="276">
        <f>IF(X76&gt;0,ROUND(X76,0),0)</f>
        <v>3994</v>
      </c>
      <c r="Q755" s="276">
        <f>IF(X77&gt;0,ROUND(X77,0),0)</f>
        <v>0</v>
      </c>
      <c r="R755" s="276">
        <f>IF(X78&gt;0,ROUND(X78,0),0)</f>
        <v>51806</v>
      </c>
      <c r="S755" s="276">
        <f>IF(X79&gt;0,ROUND(X79,0),0)</f>
        <v>0</v>
      </c>
      <c r="T755" s="278">
        <f>IF(X80&gt;0,ROUND(X80,2),0)</f>
        <v>0.91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084*2021*7140*A</v>
      </c>
      <c r="B756" s="276">
        <f>ROUND(Y59,0)</f>
        <v>0</v>
      </c>
      <c r="C756" s="278">
        <f>ROUND(Y60,2)</f>
        <v>137.16999999999999</v>
      </c>
      <c r="D756" s="276">
        <f>ROUND(Y61,0)</f>
        <v>14017623</v>
      </c>
      <c r="E756" s="276">
        <f>ROUND(Y62,0)</f>
        <v>1320146</v>
      </c>
      <c r="F756" s="276">
        <f>ROUND(Y63,0)</f>
        <v>4890000</v>
      </c>
      <c r="G756" s="276">
        <f>ROUND(Y64,0)</f>
        <v>3602334</v>
      </c>
      <c r="H756" s="276">
        <f>ROUND(Y65,0)</f>
        <v>0</v>
      </c>
      <c r="I756" s="276">
        <f>ROUND(Y66,0)</f>
        <v>661115</v>
      </c>
      <c r="J756" s="276">
        <f>ROUND(Y67,0)</f>
        <v>940362</v>
      </c>
      <c r="K756" s="276">
        <f>ROUND(Y68,0)</f>
        <v>234798</v>
      </c>
      <c r="L756" s="276">
        <f>ROUND(Y69,0)</f>
        <v>84928</v>
      </c>
      <c r="M756" s="276">
        <f>ROUND(Y70,0)</f>
        <v>721051</v>
      </c>
      <c r="N756" s="276">
        <f>ROUND(Y75,0)</f>
        <v>169912267</v>
      </c>
      <c r="O756" s="276">
        <f>ROUND(Y73,0)</f>
        <v>57629722</v>
      </c>
      <c r="P756" s="276">
        <f>IF(Y76&gt;0,ROUND(Y76,0),0)</f>
        <v>27227</v>
      </c>
      <c r="Q756" s="276">
        <f>IF(Y77&gt;0,ROUND(Y77,0),0)</f>
        <v>0</v>
      </c>
      <c r="R756" s="276">
        <f>IF(Y78&gt;0,ROUND(Y78,0),0)</f>
        <v>353146</v>
      </c>
      <c r="S756" s="276">
        <f>IF(Y79&gt;0,ROUND(Y79,0),0)</f>
        <v>0</v>
      </c>
      <c r="T756" s="278">
        <f>IF(Y80&gt;0,ROUND(Y80,2),0)</f>
        <v>6.3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084*2021*7150*A</v>
      </c>
      <c r="B757" s="276">
        <f>ROUND(Z59,0)</f>
        <v>0</v>
      </c>
      <c r="C757" s="278">
        <f>ROUND(Z60,2)</f>
        <v>26.09</v>
      </c>
      <c r="D757" s="276">
        <f>ROUND(Z61,0)</f>
        <v>2792138</v>
      </c>
      <c r="E757" s="276">
        <f>ROUND(Z62,0)</f>
        <v>262957</v>
      </c>
      <c r="F757" s="276">
        <f>ROUND(Z63,0)</f>
        <v>0</v>
      </c>
      <c r="G757" s="276">
        <f>ROUND(Z64,0)</f>
        <v>98522</v>
      </c>
      <c r="H757" s="276">
        <f>ROUND(Z65,0)</f>
        <v>0</v>
      </c>
      <c r="I757" s="276">
        <f>ROUND(Z66,0)</f>
        <v>1833401</v>
      </c>
      <c r="J757" s="276">
        <f>ROUND(Z67,0)</f>
        <v>2499</v>
      </c>
      <c r="K757" s="276">
        <f>ROUND(Z68,0)</f>
        <v>2706183</v>
      </c>
      <c r="L757" s="276">
        <f>ROUND(Z69,0)</f>
        <v>30558</v>
      </c>
      <c r="M757" s="276">
        <f>ROUND(Z70,0)</f>
        <v>0</v>
      </c>
      <c r="N757" s="276">
        <f>ROUND(Z75,0)</f>
        <v>52875573</v>
      </c>
      <c r="O757" s="276">
        <f>ROUND(Z73,0)</f>
        <v>1709376</v>
      </c>
      <c r="P757" s="276">
        <f>IF(Z76&gt;0,ROUND(Z76,0),0)</f>
        <v>72</v>
      </c>
      <c r="Q757" s="276">
        <f>IF(Z77&gt;0,ROUND(Z77,0),0)</f>
        <v>0</v>
      </c>
      <c r="R757" s="276">
        <f>IF(Z78&gt;0,ROUND(Z78,0),0)</f>
        <v>938</v>
      </c>
      <c r="S757" s="276">
        <f>IF(Z79&gt;0,ROUND(Z79,0),0)</f>
        <v>0</v>
      </c>
      <c r="T757" s="278">
        <f>IF(Z80&gt;0,ROUND(Z80,2),0)</f>
        <v>2.02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084*2021*7160*A</v>
      </c>
      <c r="B758" s="276">
        <f>ROUND(AA59,0)</f>
        <v>0</v>
      </c>
      <c r="C758" s="278">
        <f>ROUND(AA60,2)</f>
        <v>7.27</v>
      </c>
      <c r="D758" s="276">
        <f>ROUND(AA61,0)</f>
        <v>925091</v>
      </c>
      <c r="E758" s="276">
        <f>ROUND(AA62,0)</f>
        <v>87123</v>
      </c>
      <c r="F758" s="276">
        <f>ROUND(AA63,0)</f>
        <v>0</v>
      </c>
      <c r="G758" s="276">
        <f>ROUND(AA64,0)</f>
        <v>2584986</v>
      </c>
      <c r="H758" s="276">
        <f>ROUND(AA65,0)</f>
        <v>0</v>
      </c>
      <c r="I758" s="276">
        <f>ROUND(AA66,0)</f>
        <v>40478</v>
      </c>
      <c r="J758" s="276">
        <f>ROUND(AA67,0)</f>
        <v>146654</v>
      </c>
      <c r="K758" s="276">
        <f>ROUND(AA68,0)</f>
        <v>190221</v>
      </c>
      <c r="L758" s="276">
        <f>ROUND(AA69,0)</f>
        <v>1181</v>
      </c>
      <c r="M758" s="276">
        <f>ROUND(AA70,0)</f>
        <v>0</v>
      </c>
      <c r="N758" s="276">
        <f>ROUND(AA75,0)</f>
        <v>17910463</v>
      </c>
      <c r="O758" s="276">
        <f>ROUND(AA73,0)</f>
        <v>2200705</v>
      </c>
      <c r="P758" s="276">
        <f>IF(AA76&gt;0,ROUND(AA76,0),0)</f>
        <v>4246</v>
      </c>
      <c r="Q758" s="276">
        <f>IF(AA77&gt;0,ROUND(AA77,0),0)</f>
        <v>0</v>
      </c>
      <c r="R758" s="276">
        <f>IF(AA78&gt;0,ROUND(AA78,0),0)</f>
        <v>55075</v>
      </c>
      <c r="S758" s="276">
        <f>IF(AA79&gt;0,ROUND(AA79,0),0)</f>
        <v>0</v>
      </c>
      <c r="T758" s="278">
        <f>IF(AA80&gt;0,ROUND(AA80,2),0)</f>
        <v>0.02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084*2021*7170*A</v>
      </c>
      <c r="B759" s="276"/>
      <c r="C759" s="278">
        <f>ROUND(AB60,2)</f>
        <v>76.209999999999994</v>
      </c>
      <c r="D759" s="276">
        <f>ROUND(AB61,0)</f>
        <v>9060099</v>
      </c>
      <c r="E759" s="276">
        <f>ROUND(AB62,0)</f>
        <v>853258</v>
      </c>
      <c r="F759" s="276">
        <f>ROUND(AB63,0)</f>
        <v>0</v>
      </c>
      <c r="G759" s="276">
        <f>ROUND(AB64,0)</f>
        <v>21868393</v>
      </c>
      <c r="H759" s="276">
        <f>ROUND(AB65,0)</f>
        <v>385</v>
      </c>
      <c r="I759" s="276">
        <f>ROUND(AB66,0)</f>
        <v>675642</v>
      </c>
      <c r="J759" s="276">
        <f>ROUND(AB67,0)</f>
        <v>253814</v>
      </c>
      <c r="K759" s="276">
        <f>ROUND(AB68,0)</f>
        <v>869837</v>
      </c>
      <c r="L759" s="276">
        <f>ROUND(AB69,0)</f>
        <v>34934</v>
      </c>
      <c r="M759" s="276">
        <f>ROUND(AB70,0)</f>
        <v>749476</v>
      </c>
      <c r="N759" s="276">
        <f>ROUND(AB75,0)</f>
        <v>190710001</v>
      </c>
      <c r="O759" s="276">
        <f>ROUND(AB73,0)</f>
        <v>141742918</v>
      </c>
      <c r="P759" s="276">
        <f>IF(AB76&gt;0,ROUND(AB76,0),0)</f>
        <v>7349</v>
      </c>
      <c r="Q759" s="276">
        <f>IF(AB77&gt;0,ROUND(AB77,0),0)</f>
        <v>0</v>
      </c>
      <c r="R759" s="276">
        <f>IF(AB78&gt;0,ROUND(AB78,0),0)</f>
        <v>95318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084*2021*7180*A</v>
      </c>
      <c r="B760" s="276">
        <f>ROUND(AC59,0)</f>
        <v>0</v>
      </c>
      <c r="C760" s="278">
        <f>ROUND(AC60,2)</f>
        <v>55.24</v>
      </c>
      <c r="D760" s="276">
        <f>ROUND(AC61,0)</f>
        <v>5554934</v>
      </c>
      <c r="E760" s="276">
        <f>ROUND(AC62,0)</f>
        <v>523150</v>
      </c>
      <c r="F760" s="276">
        <f>ROUND(AC63,0)</f>
        <v>0</v>
      </c>
      <c r="G760" s="276">
        <f>ROUND(AC64,0)</f>
        <v>2143361</v>
      </c>
      <c r="H760" s="276">
        <f>ROUND(AC65,0)</f>
        <v>3553</v>
      </c>
      <c r="I760" s="276">
        <f>ROUND(AC66,0)</f>
        <v>62604</v>
      </c>
      <c r="J760" s="276">
        <f>ROUND(AC67,0)</f>
        <v>76485</v>
      </c>
      <c r="K760" s="276">
        <f>ROUND(AC68,0)</f>
        <v>44315</v>
      </c>
      <c r="L760" s="276">
        <f>ROUND(AC69,0)</f>
        <v>46343</v>
      </c>
      <c r="M760" s="276">
        <f>ROUND(AC70,0)</f>
        <v>0</v>
      </c>
      <c r="N760" s="276">
        <f>ROUND(AC75,0)</f>
        <v>76472346</v>
      </c>
      <c r="O760" s="276">
        <f>ROUND(AC73,0)</f>
        <v>72096107</v>
      </c>
      <c r="P760" s="276">
        <f>IF(AC76&gt;0,ROUND(AC76,0),0)</f>
        <v>2215</v>
      </c>
      <c r="Q760" s="276">
        <f>IF(AC77&gt;0,ROUND(AC77,0),0)</f>
        <v>0</v>
      </c>
      <c r="R760" s="276">
        <f>IF(AC78&gt;0,ROUND(AC78,0),0)</f>
        <v>28723</v>
      </c>
      <c r="S760" s="276">
        <f>IF(AC79&gt;0,ROUND(AC79,0),0)</f>
        <v>0</v>
      </c>
      <c r="T760" s="278">
        <f>IF(AC80&gt;0,ROUND(AC80,2),0)</f>
        <v>0.18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084*2021*7190*A</v>
      </c>
      <c r="B761" s="276">
        <f>ROUND(AD59,0)</f>
        <v>0</v>
      </c>
      <c r="C761" s="278">
        <f>ROUND(AD60,2)</f>
        <v>0.06</v>
      </c>
      <c r="D761" s="276">
        <f>ROUND(AD61,0)</f>
        <v>101786</v>
      </c>
      <c r="E761" s="276">
        <f>ROUND(AD62,0)</f>
        <v>9586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2999360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8104070</v>
      </c>
      <c r="O761" s="276">
        <f>ROUND(AD73,0)</f>
        <v>7884541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084*2021*7200*A</v>
      </c>
      <c r="B762" s="276">
        <f>ROUND(AE59,0)</f>
        <v>0</v>
      </c>
      <c r="C762" s="278">
        <f>ROUND(AE60,2)</f>
        <v>57.45</v>
      </c>
      <c r="D762" s="276">
        <f>ROUND(AE61,0)</f>
        <v>6260563</v>
      </c>
      <c r="E762" s="276">
        <f>ROUND(AE62,0)</f>
        <v>589605</v>
      </c>
      <c r="F762" s="276">
        <f>ROUND(AE63,0)</f>
        <v>0</v>
      </c>
      <c r="G762" s="276">
        <f>ROUND(AE64,0)</f>
        <v>20991</v>
      </c>
      <c r="H762" s="276">
        <f>ROUND(AE65,0)</f>
        <v>1046</v>
      </c>
      <c r="I762" s="276">
        <f>ROUND(AE66,0)</f>
        <v>2406</v>
      </c>
      <c r="J762" s="276">
        <f>ROUND(AE67,0)</f>
        <v>252511</v>
      </c>
      <c r="K762" s="276">
        <f>ROUND(AE68,0)</f>
        <v>0</v>
      </c>
      <c r="L762" s="276">
        <f>ROUND(AE69,0)</f>
        <v>16612</v>
      </c>
      <c r="M762" s="276">
        <f>ROUND(AE70,0)</f>
        <v>26</v>
      </c>
      <c r="N762" s="276">
        <f>ROUND(AE75,0)</f>
        <v>23061672</v>
      </c>
      <c r="O762" s="276">
        <f>ROUND(AE73,0)</f>
        <v>19345517</v>
      </c>
      <c r="P762" s="276">
        <f>IF(AE76&gt;0,ROUND(AE76,0),0)</f>
        <v>7311</v>
      </c>
      <c r="Q762" s="276">
        <f>IF(AE77&gt;0,ROUND(AE77,0),0)</f>
        <v>0</v>
      </c>
      <c r="R762" s="276">
        <f>IF(AE78&gt;0,ROUND(AE78,0),0)</f>
        <v>94829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084*2021*7220*A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084*2021*7230*A</v>
      </c>
      <c r="B764" s="276">
        <f>ROUND(AG59,0)</f>
        <v>0</v>
      </c>
      <c r="C764" s="278">
        <f>ROUND(AG60,2)</f>
        <v>163.99</v>
      </c>
      <c r="D764" s="276">
        <f>ROUND(AG61,0)</f>
        <v>19831736</v>
      </c>
      <c r="E764" s="276">
        <f>ROUND(AG62,0)</f>
        <v>1867705</v>
      </c>
      <c r="F764" s="276">
        <f>ROUND(AG63,0)</f>
        <v>400000</v>
      </c>
      <c r="G764" s="276">
        <f>ROUND(AG64,0)</f>
        <v>3075353</v>
      </c>
      <c r="H764" s="276">
        <f>ROUND(AG65,0)</f>
        <v>100</v>
      </c>
      <c r="I764" s="276">
        <f>ROUND(AG66,0)</f>
        <v>578510</v>
      </c>
      <c r="J764" s="276">
        <f>ROUND(AG67,0)</f>
        <v>985245</v>
      </c>
      <c r="K764" s="276">
        <f>ROUND(AG68,0)</f>
        <v>14764</v>
      </c>
      <c r="L764" s="276">
        <f>ROUND(AG69,0)</f>
        <v>207366</v>
      </c>
      <c r="M764" s="276">
        <f>ROUND(AG70,0)</f>
        <v>550</v>
      </c>
      <c r="N764" s="276">
        <f>ROUND(AG75,0)</f>
        <v>319561306</v>
      </c>
      <c r="O764" s="276">
        <f>ROUND(AG73,0)</f>
        <v>124185035</v>
      </c>
      <c r="P764" s="276">
        <f>IF(AG76&gt;0,ROUND(AG76,0),0)</f>
        <v>28527</v>
      </c>
      <c r="Q764" s="276">
        <f>IF(AG77&gt;0,ROUND(AG77,0),0)</f>
        <v>0</v>
      </c>
      <c r="R764" s="276">
        <f>IF(AG78&gt;0,ROUND(AG78,0),0)</f>
        <v>370002</v>
      </c>
      <c r="S764" s="276">
        <f>IF(AG79&gt;0,ROUND(AG79,0),0)</f>
        <v>0</v>
      </c>
      <c r="T764" s="278">
        <f>IF(AG80&gt;0,ROUND(AG80,2),0)</f>
        <v>106.07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084*2021*7240*A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084*2021*7250*A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084*2021*7260*A</v>
      </c>
      <c r="B767" s="276">
        <f>ROUND(AJ59,0)</f>
        <v>0</v>
      </c>
      <c r="C767" s="278">
        <f>ROUND(AJ60,2)</f>
        <v>128.35</v>
      </c>
      <c r="D767" s="276">
        <f>ROUND(AJ61,0)</f>
        <v>12944831</v>
      </c>
      <c r="E767" s="276">
        <f>ROUND(AJ62,0)</f>
        <v>1219113</v>
      </c>
      <c r="F767" s="276">
        <f>ROUND(AJ63,0)</f>
        <v>16566</v>
      </c>
      <c r="G767" s="276">
        <f>ROUND(AJ64,0)</f>
        <v>906422</v>
      </c>
      <c r="H767" s="276">
        <f>ROUND(AJ65,0)</f>
        <v>19961</v>
      </c>
      <c r="I767" s="276">
        <f>ROUND(AJ66,0)</f>
        <v>231927</v>
      </c>
      <c r="J767" s="276">
        <f>ROUND(AJ67,0)</f>
        <v>541759</v>
      </c>
      <c r="K767" s="276">
        <f>ROUND(AJ68,0)</f>
        <v>243614</v>
      </c>
      <c r="L767" s="276">
        <f>ROUND(AJ69,0)</f>
        <v>137864</v>
      </c>
      <c r="M767" s="276">
        <f>ROUND(AJ70,0)</f>
        <v>5863109</v>
      </c>
      <c r="N767" s="276">
        <f>ROUND(AJ75,0)</f>
        <v>47882851</v>
      </c>
      <c r="O767" s="276">
        <f>ROUND(AJ73,0)</f>
        <v>780547</v>
      </c>
      <c r="P767" s="276">
        <f>IF(AJ76&gt;0,ROUND(AJ76,0),0)</f>
        <v>15686</v>
      </c>
      <c r="Q767" s="276">
        <f>IF(AJ77&gt;0,ROUND(AJ77,0),0)</f>
        <v>0</v>
      </c>
      <c r="R767" s="276">
        <f>IF(AJ78&gt;0,ROUND(AJ78,0),0)</f>
        <v>203454</v>
      </c>
      <c r="S767" s="276">
        <f>IF(AJ79&gt;0,ROUND(AJ79,0),0)</f>
        <v>0</v>
      </c>
      <c r="T767" s="278">
        <f>IF(AJ80&gt;0,ROUND(AJ80,2),0)</f>
        <v>19.63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084*2021*7310*A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084*2021*7320*A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084*2021*7330*A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084*2021*7340*A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084*2021*7350*A</v>
      </c>
      <c r="B772" s="276">
        <f>ROUND(AO59,0)</f>
        <v>0</v>
      </c>
      <c r="C772" s="278">
        <f>ROUND(AO60,2)</f>
        <v>14.09</v>
      </c>
      <c r="D772" s="276">
        <f>ROUND(AO61,0)</f>
        <v>1975882</v>
      </c>
      <c r="E772" s="276">
        <f>ROUND(AO62,0)</f>
        <v>186084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11.93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084*2021*7380*A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084*2021*7390*A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084*2021*7400*A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70642</v>
      </c>
      <c r="H775" s="276">
        <f>ROUND(AR65,0)</f>
        <v>1566</v>
      </c>
      <c r="I775" s="276">
        <f>ROUND(AR66,0)</f>
        <v>138</v>
      </c>
      <c r="J775" s="276">
        <f>ROUND(AR67,0)</f>
        <v>272499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7890</v>
      </c>
      <c r="Q775" s="276">
        <f>IF(AR77&gt;0,ROUND(AR77,0),0)</f>
        <v>0</v>
      </c>
      <c r="R775" s="276">
        <f>IF(AR78&gt;0,ROUND(AR78,0),0)</f>
        <v>102335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084*2021*7410*A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084*2021*7420*A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084*2021*7430*A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084*2021*7490*A</v>
      </c>
      <c r="B779" s="276"/>
      <c r="C779" s="278">
        <f>ROUND(AV60,2)</f>
        <v>9.61</v>
      </c>
      <c r="D779" s="276">
        <f>ROUND(AV61,0)</f>
        <v>980503</v>
      </c>
      <c r="E779" s="276">
        <f>ROUND(AV62,0)</f>
        <v>92341</v>
      </c>
      <c r="F779" s="276">
        <f>ROUND(AV63,0)</f>
        <v>0</v>
      </c>
      <c r="G779" s="276">
        <f>ROUND(AV64,0)</f>
        <v>4749</v>
      </c>
      <c r="H779" s="276">
        <f>ROUND(AV65,0)</f>
        <v>0</v>
      </c>
      <c r="I779" s="276">
        <f>ROUND(AV66,0)</f>
        <v>6135</v>
      </c>
      <c r="J779" s="276">
        <f>ROUND(AV67,0)</f>
        <v>399103</v>
      </c>
      <c r="K779" s="276">
        <f>ROUND(AV68,0)</f>
        <v>0</v>
      </c>
      <c r="L779" s="276">
        <f>ROUND(AV69,0)</f>
        <v>38798</v>
      </c>
      <c r="M779" s="276">
        <f>ROUND(AV70,0)</f>
        <v>-146452</v>
      </c>
      <c r="N779" s="276">
        <f>ROUND(AV75,0)</f>
        <v>0</v>
      </c>
      <c r="O779" s="276">
        <f>ROUND(AV73,0)</f>
        <v>0</v>
      </c>
      <c r="P779" s="276">
        <f>IF(AV76&gt;0,ROUND(AV76,0),0)</f>
        <v>11556</v>
      </c>
      <c r="Q779" s="276">
        <f>IF(AV77&gt;0,ROUND(AV77,0),0)</f>
        <v>0</v>
      </c>
      <c r="R779" s="276">
        <f>IF(AV78&gt;0,ROUND(AV78,0),0)</f>
        <v>149880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084*2021*8200*A</v>
      </c>
      <c r="B780" s="276"/>
      <c r="C780" s="278">
        <f>ROUND(AW60,2)</f>
        <v>46.89</v>
      </c>
      <c r="D780" s="276">
        <f>ROUND(AW61,0)</f>
        <v>4640272</v>
      </c>
      <c r="E780" s="276">
        <f>ROUND(AW62,0)</f>
        <v>437010</v>
      </c>
      <c r="F780" s="276">
        <f>ROUND(AW63,0)</f>
        <v>33761</v>
      </c>
      <c r="G780" s="276">
        <f>ROUND(AW64,0)</f>
        <v>21216</v>
      </c>
      <c r="H780" s="276">
        <f>ROUND(AW65,0)</f>
        <v>0</v>
      </c>
      <c r="I780" s="276">
        <f>ROUND(AW66,0)</f>
        <v>517045</v>
      </c>
      <c r="J780" s="276">
        <f>ROUND(AW67,0)</f>
        <v>213181</v>
      </c>
      <c r="K780" s="276">
        <f>ROUND(AW68,0)</f>
        <v>80209</v>
      </c>
      <c r="L780" s="276">
        <f>ROUND(AW69,0)</f>
        <v>411707</v>
      </c>
      <c r="M780" s="276">
        <f>ROUND(AW70,0)</f>
        <v>11971851</v>
      </c>
      <c r="N780" s="276"/>
      <c r="O780" s="276"/>
      <c r="P780" s="276">
        <f>IF(AW76&gt;0,ROUND(AW76,0),0)</f>
        <v>6172</v>
      </c>
      <c r="Q780" s="276">
        <f>IF(AW77&gt;0,ROUND(AW77,0),0)</f>
        <v>0</v>
      </c>
      <c r="R780" s="276">
        <f>IF(AW78&gt;0,ROUND(AW78,0),0)</f>
        <v>80059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084*2021*8310*A</v>
      </c>
      <c r="B781" s="276"/>
      <c r="C781" s="278">
        <f>ROUND(AX60,2)</f>
        <v>0</v>
      </c>
      <c r="D781" s="276">
        <f>ROUND(AX61,0)</f>
        <v>41</v>
      </c>
      <c r="E781" s="276">
        <f>ROUND(AX62,0)</f>
        <v>4</v>
      </c>
      <c r="F781" s="276">
        <f>ROUND(AX63,0)</f>
        <v>0</v>
      </c>
      <c r="G781" s="276">
        <f>ROUND(AX64,0)</f>
        <v>319</v>
      </c>
      <c r="H781" s="276">
        <f>ROUND(AX65,0)</f>
        <v>0</v>
      </c>
      <c r="I781" s="276">
        <f>ROUND(AX66,0)</f>
        <v>12300</v>
      </c>
      <c r="J781" s="276">
        <f>ROUND(AX67,0)</f>
        <v>0</v>
      </c>
      <c r="K781" s="276">
        <f>ROUND(AX68,0)</f>
        <v>454516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084*2021*8320*A</v>
      </c>
      <c r="B782" s="276">
        <f>ROUND(AY59,0)</f>
        <v>803276</v>
      </c>
      <c r="C782" s="278">
        <f>ROUND(AY60,2)</f>
        <v>103.54</v>
      </c>
      <c r="D782" s="276">
        <f>ROUND(AY61,0)</f>
        <v>5598924</v>
      </c>
      <c r="E782" s="276">
        <f>ROUND(AY62,0)</f>
        <v>527293</v>
      </c>
      <c r="F782" s="276">
        <f>ROUND(AY63,0)</f>
        <v>0</v>
      </c>
      <c r="G782" s="276">
        <f>ROUND(AY64,0)</f>
        <v>1337253</v>
      </c>
      <c r="H782" s="276">
        <f>ROUND(AY65,0)</f>
        <v>0</v>
      </c>
      <c r="I782" s="276">
        <f>ROUND(AY66,0)</f>
        <v>2413858</v>
      </c>
      <c r="J782" s="276">
        <f>ROUND(AY67,0)</f>
        <v>927985</v>
      </c>
      <c r="K782" s="276">
        <f>ROUND(AY68,0)</f>
        <v>0</v>
      </c>
      <c r="L782" s="276">
        <f>ROUND(AY69,0)</f>
        <v>77984</v>
      </c>
      <c r="M782" s="276">
        <f>ROUND(AY70,0)</f>
        <v>2466396</v>
      </c>
      <c r="N782" s="276"/>
      <c r="O782" s="276"/>
      <c r="P782" s="276">
        <f>IF(AY76&gt;0,ROUND(AY76,0),0)</f>
        <v>26869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084*2021*8330*A</v>
      </c>
      <c r="B783" s="276">
        <f>ROUND(AZ59,0)</f>
        <v>0</v>
      </c>
      <c r="C783" s="278">
        <f>ROUND(AZ60,2)</f>
        <v>31.12</v>
      </c>
      <c r="D783" s="276">
        <f>ROUND(AZ61,0)</f>
        <v>1442251</v>
      </c>
      <c r="E783" s="276">
        <f>ROUND(AZ62,0)</f>
        <v>135828</v>
      </c>
      <c r="F783" s="276">
        <f>ROUND(AZ63,0)</f>
        <v>0</v>
      </c>
      <c r="G783" s="276">
        <f>ROUND(AZ64,0)</f>
        <v>844268</v>
      </c>
      <c r="H783" s="276">
        <f>ROUND(AZ65,0)</f>
        <v>0</v>
      </c>
      <c r="I783" s="276">
        <f>ROUND(AZ66,0)</f>
        <v>79894</v>
      </c>
      <c r="J783" s="276">
        <f>ROUND(AZ67,0)</f>
        <v>17985</v>
      </c>
      <c r="K783" s="276">
        <f>ROUND(AZ68,0)</f>
        <v>33918</v>
      </c>
      <c r="L783" s="276">
        <f>ROUND(AZ69,0)</f>
        <v>14183</v>
      </c>
      <c r="M783" s="276">
        <f>ROUND(AZ70,0)</f>
        <v>1493128</v>
      </c>
      <c r="N783" s="276"/>
      <c r="O783" s="276"/>
      <c r="P783" s="276">
        <f>IF(AZ76&gt;0,ROUND(AZ76,0),0)</f>
        <v>521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084*2021*8350*A</v>
      </c>
      <c r="B784" s="276">
        <f>ROUND(BA59,0)</f>
        <v>0</v>
      </c>
      <c r="C784" s="278">
        <f>ROUND(BA60,2)</f>
        <v>7.31</v>
      </c>
      <c r="D784" s="276">
        <f>ROUND(BA61,0)</f>
        <v>324352</v>
      </c>
      <c r="E784" s="276">
        <f>ROUND(BA62,0)</f>
        <v>30547</v>
      </c>
      <c r="F784" s="276">
        <f>ROUND(BA63,0)</f>
        <v>0</v>
      </c>
      <c r="G784" s="276">
        <f>ROUND(BA64,0)</f>
        <v>65648</v>
      </c>
      <c r="H784" s="276">
        <f>ROUND(BA65,0)</f>
        <v>286</v>
      </c>
      <c r="I784" s="276">
        <f>ROUND(BA66,0)</f>
        <v>2990631</v>
      </c>
      <c r="J784" s="276">
        <f>ROUND(BA67,0)</f>
        <v>136728</v>
      </c>
      <c r="K784" s="276">
        <f>ROUND(BA68,0)</f>
        <v>0</v>
      </c>
      <c r="L784" s="276">
        <f>ROUND(BA69,0)</f>
        <v>907</v>
      </c>
      <c r="M784" s="276">
        <f>ROUND(BA70,0)</f>
        <v>115900</v>
      </c>
      <c r="N784" s="276"/>
      <c r="O784" s="276"/>
      <c r="P784" s="276">
        <f>IF(BA76&gt;0,ROUND(BA76,0),0)</f>
        <v>3959</v>
      </c>
      <c r="Q784" s="276">
        <f>IF(BA77&gt;0,ROUND(BA77,0),0)</f>
        <v>0</v>
      </c>
      <c r="R784" s="276">
        <f>IF(BA78&gt;0,ROUND(BA78,0),0)</f>
        <v>51347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084*2021*8360*A</v>
      </c>
      <c r="B785" s="276"/>
      <c r="C785" s="278">
        <f>ROUND(BB60,2)</f>
        <v>61.4</v>
      </c>
      <c r="D785" s="276">
        <f>ROUND(BB61,0)</f>
        <v>5863930</v>
      </c>
      <c r="E785" s="276">
        <f>ROUND(BB62,0)</f>
        <v>552251</v>
      </c>
      <c r="F785" s="276">
        <f>ROUND(BB63,0)</f>
        <v>190133</v>
      </c>
      <c r="G785" s="276">
        <f>ROUND(BB64,0)</f>
        <v>75601</v>
      </c>
      <c r="H785" s="276">
        <f>ROUND(BB65,0)</f>
        <v>0</v>
      </c>
      <c r="I785" s="276">
        <f>ROUND(BB66,0)</f>
        <v>76273</v>
      </c>
      <c r="J785" s="276">
        <f>ROUND(BB67,0)</f>
        <v>101923</v>
      </c>
      <c r="K785" s="276">
        <f>ROUND(BB68,0)</f>
        <v>0</v>
      </c>
      <c r="L785" s="276">
        <f>ROUND(BB69,0)</f>
        <v>16270</v>
      </c>
      <c r="M785" s="276">
        <f>ROUND(BB70,0)</f>
        <v>0</v>
      </c>
      <c r="N785" s="276"/>
      <c r="O785" s="276"/>
      <c r="P785" s="276">
        <f>IF(BB76&gt;0,ROUND(BB76,0),0)</f>
        <v>2951</v>
      </c>
      <c r="Q785" s="276">
        <f>IF(BB77&gt;0,ROUND(BB77,0),0)</f>
        <v>0</v>
      </c>
      <c r="R785" s="276">
        <f>IF(BB78&gt;0,ROUND(BB78,0),0)</f>
        <v>38277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084*2021*8370*A</v>
      </c>
      <c r="B786" s="276"/>
      <c r="C786" s="278">
        <f>ROUND(BC60,2)</f>
        <v>29.54</v>
      </c>
      <c r="D786" s="276">
        <f>ROUND(BC61,0)</f>
        <v>1372175</v>
      </c>
      <c r="E786" s="276">
        <f>ROUND(BC62,0)</f>
        <v>129228</v>
      </c>
      <c r="F786" s="276">
        <f>ROUND(BC63,0)</f>
        <v>0</v>
      </c>
      <c r="G786" s="276">
        <f>ROUND(BC64,0)</f>
        <v>65625</v>
      </c>
      <c r="H786" s="276">
        <f>ROUND(BC65,0)</f>
        <v>55</v>
      </c>
      <c r="I786" s="276">
        <f>ROUND(BC66,0)</f>
        <v>4028</v>
      </c>
      <c r="J786" s="276">
        <f>ROUND(BC67,0)</f>
        <v>46936</v>
      </c>
      <c r="K786" s="276">
        <f>ROUND(BC68,0)</f>
        <v>0</v>
      </c>
      <c r="L786" s="276">
        <f>ROUND(BC69,0)</f>
        <v>2669</v>
      </c>
      <c r="M786" s="276">
        <f>ROUND(BC70,0)</f>
        <v>0</v>
      </c>
      <c r="N786" s="276"/>
      <c r="O786" s="276"/>
      <c r="P786" s="276">
        <f>IF(BC76&gt;0,ROUND(BC76,0),0)</f>
        <v>1359</v>
      </c>
      <c r="Q786" s="276">
        <f>IF(BC77&gt;0,ROUND(BC77,0),0)</f>
        <v>0</v>
      </c>
      <c r="R786" s="276">
        <f>IF(BC78&gt;0,ROUND(BC78,0),0)</f>
        <v>17627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084*2021*8420*A</v>
      </c>
      <c r="B787" s="276"/>
      <c r="C787" s="278">
        <f>ROUND(BD60,2)</f>
        <v>0</v>
      </c>
      <c r="D787" s="276">
        <f>ROUND(BD61,0)</f>
        <v>183</v>
      </c>
      <c r="E787" s="276">
        <f>ROUND(BD62,0)</f>
        <v>17</v>
      </c>
      <c r="F787" s="276">
        <f>ROUND(BD63,0)</f>
        <v>0</v>
      </c>
      <c r="G787" s="276">
        <f>ROUND(BD64,0)</f>
        <v>-441981</v>
      </c>
      <c r="H787" s="276">
        <f>ROUND(BD65,0)</f>
        <v>0</v>
      </c>
      <c r="I787" s="276">
        <f>ROUND(BD66,0)</f>
        <v>115070</v>
      </c>
      <c r="J787" s="276">
        <f>ROUND(BD67,0)</f>
        <v>31299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906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084*2021*8430*A</v>
      </c>
      <c r="B788" s="276">
        <f>ROUND(BE59,0)</f>
        <v>828801</v>
      </c>
      <c r="C788" s="278">
        <f>ROUND(BE60,2)</f>
        <v>109.31</v>
      </c>
      <c r="D788" s="276">
        <f>ROUND(BE61,0)</f>
        <v>8427646</v>
      </c>
      <c r="E788" s="276">
        <f>ROUND(BE62,0)</f>
        <v>793695</v>
      </c>
      <c r="F788" s="276">
        <f>ROUND(BE63,0)</f>
        <v>274155</v>
      </c>
      <c r="G788" s="276">
        <f>ROUND(BE64,0)</f>
        <v>1896928</v>
      </c>
      <c r="H788" s="276">
        <f>ROUND(BE65,0)</f>
        <v>5648231</v>
      </c>
      <c r="I788" s="276">
        <f>ROUND(BE66,0)</f>
        <v>10638930</v>
      </c>
      <c r="J788" s="276">
        <f>ROUND(BE67,0)</f>
        <v>6689698</v>
      </c>
      <c r="K788" s="276">
        <f>ROUND(BE68,0)</f>
        <v>44196</v>
      </c>
      <c r="L788" s="276">
        <f>ROUND(BE69,0)</f>
        <v>261049</v>
      </c>
      <c r="M788" s="276">
        <f>ROUND(BE70,0)</f>
        <v>2749402</v>
      </c>
      <c r="N788" s="276"/>
      <c r="O788" s="276"/>
      <c r="P788" s="276">
        <f>IF(BE76&gt;0,ROUND(BE76,0),0)</f>
        <v>193692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084*2021*8460*A</v>
      </c>
      <c r="B789" s="276"/>
      <c r="C789" s="278">
        <f>ROUND(BF60,2)</f>
        <v>139.36000000000001</v>
      </c>
      <c r="D789" s="276">
        <f>ROUND(BF61,0)</f>
        <v>6949799</v>
      </c>
      <c r="E789" s="276">
        <f>ROUND(BF62,0)</f>
        <v>654515</v>
      </c>
      <c r="F789" s="276">
        <f>ROUND(BF63,0)</f>
        <v>0</v>
      </c>
      <c r="G789" s="276">
        <f>ROUND(BF64,0)</f>
        <v>892384</v>
      </c>
      <c r="H789" s="276">
        <f>ROUND(BF65,0)</f>
        <v>510611</v>
      </c>
      <c r="I789" s="276">
        <f>ROUND(BF66,0)</f>
        <v>2248010</v>
      </c>
      <c r="J789" s="276">
        <f>ROUND(BF67,0)</f>
        <v>767662</v>
      </c>
      <c r="K789" s="276">
        <f>ROUND(BF68,0)</f>
        <v>0</v>
      </c>
      <c r="L789" s="276">
        <f>ROUND(BF69,0)</f>
        <v>71347</v>
      </c>
      <c r="M789" s="276">
        <f>ROUND(BF70,0)</f>
        <v>546090</v>
      </c>
      <c r="N789" s="276"/>
      <c r="O789" s="276"/>
      <c r="P789" s="276">
        <f>IF(BF76&gt;0,ROUND(BF76,0),0)</f>
        <v>22227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084*2021*8470*A</v>
      </c>
      <c r="B790" s="276"/>
      <c r="C790" s="278">
        <f>ROUND(BG60,2)</f>
        <v>17.5</v>
      </c>
      <c r="D790" s="276">
        <f>ROUND(BG61,0)</f>
        <v>980096</v>
      </c>
      <c r="E790" s="276">
        <f>ROUND(BG62,0)</f>
        <v>92303</v>
      </c>
      <c r="F790" s="276">
        <f>ROUND(BG63,0)</f>
        <v>0</v>
      </c>
      <c r="G790" s="276">
        <f>ROUND(BG64,0)</f>
        <v>1790</v>
      </c>
      <c r="H790" s="276">
        <f>ROUND(BG65,0)</f>
        <v>384</v>
      </c>
      <c r="I790" s="276">
        <f>ROUND(BG66,0)</f>
        <v>78196</v>
      </c>
      <c r="J790" s="276">
        <f>ROUND(BG67,0)</f>
        <v>44930</v>
      </c>
      <c r="K790" s="276">
        <f>ROUND(BG68,0)</f>
        <v>0</v>
      </c>
      <c r="L790" s="276">
        <f>ROUND(BG69,0)</f>
        <v>1633</v>
      </c>
      <c r="M790" s="276">
        <f>ROUND(BG70,0)</f>
        <v>431479</v>
      </c>
      <c r="N790" s="276"/>
      <c r="O790" s="276"/>
      <c r="P790" s="276">
        <f>IF(BG76&gt;0,ROUND(BG76,0),0)</f>
        <v>1301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084*2021*8480*A</v>
      </c>
      <c r="B791" s="276"/>
      <c r="C791" s="278">
        <f>ROUND(BH60,2)</f>
        <v>18.010000000000002</v>
      </c>
      <c r="D791" s="276">
        <f>ROUND(BH61,0)</f>
        <v>1779714</v>
      </c>
      <c r="E791" s="276">
        <f>ROUND(BH62,0)</f>
        <v>167609</v>
      </c>
      <c r="F791" s="276">
        <f>ROUND(BH63,0)</f>
        <v>104980</v>
      </c>
      <c r="G791" s="276">
        <f>ROUND(BH64,0)</f>
        <v>8474</v>
      </c>
      <c r="H791" s="276">
        <f>ROUND(BH65,0)</f>
        <v>3292</v>
      </c>
      <c r="I791" s="276">
        <f>ROUND(BH66,0)</f>
        <v>77132</v>
      </c>
      <c r="J791" s="276">
        <f>ROUND(BH67,0)</f>
        <v>678348</v>
      </c>
      <c r="K791" s="276">
        <f>ROUND(BH68,0)</f>
        <v>0</v>
      </c>
      <c r="L791" s="276">
        <f>ROUND(BH69,0)</f>
        <v>18750</v>
      </c>
      <c r="M791" s="276">
        <f>ROUND(BH70,0)</f>
        <v>0</v>
      </c>
      <c r="N791" s="276"/>
      <c r="O791" s="276"/>
      <c r="P791" s="276">
        <f>IF(BH76&gt;0,ROUND(BH76,0),0)</f>
        <v>19641</v>
      </c>
      <c r="Q791" s="276">
        <f>IF(BH77&gt;0,ROUND(BH77,0),0)</f>
        <v>0</v>
      </c>
      <c r="R791" s="276">
        <f>IF(BH78&gt;0,ROUND(BH78,0),0)</f>
        <v>254749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084*2021*8490*A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084*2021*8510*A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084*2021*8530*A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36710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1063</v>
      </c>
      <c r="Q794" s="276">
        <f>IF(BK77&gt;0,ROUND(BK77,0),0)</f>
        <v>0</v>
      </c>
      <c r="R794" s="276">
        <f>IF(BK78&gt;0,ROUND(BK78,0),0)</f>
        <v>13786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084*2021*8560*A</v>
      </c>
      <c r="B795" s="276"/>
      <c r="C795" s="278">
        <f>ROUND(BL60,2)</f>
        <v>15.26</v>
      </c>
      <c r="D795" s="276">
        <f>ROUND(BL61,0)</f>
        <v>913463</v>
      </c>
      <c r="E795" s="276">
        <f>ROUND(BL62,0)</f>
        <v>86028</v>
      </c>
      <c r="F795" s="276">
        <f>ROUND(BL63,0)</f>
        <v>0</v>
      </c>
      <c r="G795" s="276">
        <f>ROUND(BL64,0)</f>
        <v>3883</v>
      </c>
      <c r="H795" s="276">
        <f>ROUND(BL65,0)</f>
        <v>1500</v>
      </c>
      <c r="I795" s="276">
        <f>ROUND(BL66,0)</f>
        <v>137</v>
      </c>
      <c r="J795" s="276">
        <f>ROUND(BL67,0)</f>
        <v>73818</v>
      </c>
      <c r="K795" s="276">
        <f>ROUND(BL68,0)</f>
        <v>0</v>
      </c>
      <c r="L795" s="276">
        <f>ROUND(BL69,0)</f>
        <v>4252</v>
      </c>
      <c r="M795" s="276">
        <f>ROUND(BL70,0)</f>
        <v>0</v>
      </c>
      <c r="N795" s="276"/>
      <c r="O795" s="276"/>
      <c r="P795" s="276">
        <f>IF(BL76&gt;0,ROUND(BL76,0),0)</f>
        <v>2137</v>
      </c>
      <c r="Q795" s="276">
        <f>IF(BL77&gt;0,ROUND(BL77,0),0)</f>
        <v>0</v>
      </c>
      <c r="R795" s="276">
        <f>IF(BL78&gt;0,ROUND(BL78,0),0)</f>
        <v>27722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084*2021*8590*A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3337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97</v>
      </c>
      <c r="Q796" s="276">
        <f>IF(BM77&gt;0,ROUND(BM77,0),0)</f>
        <v>0</v>
      </c>
      <c r="R796" s="276">
        <f>IF(BM78&gt;0,ROUND(BM78,0),0)</f>
        <v>1253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084*2021*8610*A</v>
      </c>
      <c r="B797" s="276"/>
      <c r="C797" s="278">
        <f>ROUND(BN60,2)</f>
        <v>30.57</v>
      </c>
      <c r="D797" s="276">
        <f>ROUND(BN61,0)</f>
        <v>4691495</v>
      </c>
      <c r="E797" s="276">
        <f>ROUND(BN62,0)</f>
        <v>441834</v>
      </c>
      <c r="F797" s="276">
        <f>ROUND(BN63,0)</f>
        <v>776736</v>
      </c>
      <c r="G797" s="276">
        <f>ROUND(BN64,0)</f>
        <v>1152635</v>
      </c>
      <c r="H797" s="276">
        <f>ROUND(BN65,0)</f>
        <v>86693</v>
      </c>
      <c r="I797" s="276">
        <f>ROUND(BN66,0)</f>
        <v>1024923</v>
      </c>
      <c r="J797" s="276">
        <f>ROUND(BN67,0)</f>
        <v>799578</v>
      </c>
      <c r="K797" s="276">
        <f>ROUND(BN68,0)</f>
        <v>-1743733</v>
      </c>
      <c r="L797" s="276">
        <f>ROUND(BN69,0)</f>
        <v>1741213</v>
      </c>
      <c r="M797" s="276">
        <f>ROUND(BN70,0)</f>
        <v>101151</v>
      </c>
      <c r="N797" s="276"/>
      <c r="O797" s="276"/>
      <c r="P797" s="276">
        <f>IF(BN76&gt;0,ROUND(BN76,0),0)</f>
        <v>23151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084*2021*8620*A</v>
      </c>
      <c r="B798" s="276"/>
      <c r="C798" s="278">
        <f>ROUND(BO60,2)</f>
        <v>3.62</v>
      </c>
      <c r="D798" s="276">
        <f>ROUND(BO61,0)</f>
        <v>310248</v>
      </c>
      <c r="E798" s="276">
        <f>ROUND(BO62,0)</f>
        <v>29218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21</v>
      </c>
      <c r="J798" s="276">
        <f>ROUND(BO67,0)</f>
        <v>52676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1525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084*2021*8630*A</v>
      </c>
      <c r="B799" s="276"/>
      <c r="C799" s="278">
        <f>ROUND(BP60,2)</f>
        <v>0</v>
      </c>
      <c r="D799" s="276">
        <f>ROUND(BP61,0)</f>
        <v>4665</v>
      </c>
      <c r="E799" s="276">
        <f>ROUND(BP62,0)</f>
        <v>439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138265</v>
      </c>
      <c r="J799" s="276">
        <f>ROUND(BP67,0)</f>
        <v>128412</v>
      </c>
      <c r="K799" s="276">
        <f>ROUND(BP68,0)</f>
        <v>0</v>
      </c>
      <c r="L799" s="276">
        <f>ROUND(BP69,0)</f>
        <v>0</v>
      </c>
      <c r="M799" s="276">
        <f>ROUND(BP70,0)</f>
        <v>94708</v>
      </c>
      <c r="N799" s="276"/>
      <c r="O799" s="276"/>
      <c r="P799" s="276">
        <f>IF(BP76&gt;0,ROUND(BP76,0),0)</f>
        <v>3718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084*2021*8640*A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084*2021*8650*A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084*2021*8660*A</v>
      </c>
      <c r="B802" s="276"/>
      <c r="C802" s="278">
        <f>ROUND(BS60,2)</f>
        <v>9.68</v>
      </c>
      <c r="D802" s="276">
        <f>ROUND(BS61,0)</f>
        <v>921929</v>
      </c>
      <c r="E802" s="276">
        <f>ROUND(BS62,0)</f>
        <v>86825</v>
      </c>
      <c r="F802" s="276">
        <f>ROUND(BS63,0)</f>
        <v>0</v>
      </c>
      <c r="G802" s="276">
        <f>ROUND(BS64,0)</f>
        <v>25864</v>
      </c>
      <c r="H802" s="276">
        <f>ROUND(BS65,0)</f>
        <v>975</v>
      </c>
      <c r="I802" s="276">
        <f>ROUND(BS66,0)</f>
        <v>5401</v>
      </c>
      <c r="J802" s="276">
        <f>ROUND(BS67,0)</f>
        <v>283003</v>
      </c>
      <c r="K802" s="276">
        <f>ROUND(BS68,0)</f>
        <v>0</v>
      </c>
      <c r="L802" s="276">
        <f>ROUND(BS69,0)</f>
        <v>47335</v>
      </c>
      <c r="M802" s="276">
        <f>ROUND(BS70,0)</f>
        <v>4000</v>
      </c>
      <c r="N802" s="276"/>
      <c r="O802" s="276"/>
      <c r="P802" s="276">
        <f>IF(BS76&gt;0,ROUND(BS76,0),0)</f>
        <v>8194</v>
      </c>
      <c r="Q802" s="276">
        <f>IF(BS77&gt;0,ROUND(BS77,0),0)</f>
        <v>0</v>
      </c>
      <c r="R802" s="276">
        <f>IF(BS78&gt;0,ROUND(BS78,0),0)</f>
        <v>106280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084*2021*8670*A</v>
      </c>
      <c r="B803" s="276"/>
      <c r="C803" s="278">
        <f>ROUND(BT60,2)</f>
        <v>10.75</v>
      </c>
      <c r="D803" s="276">
        <f>ROUND(BT61,0)</f>
        <v>864165</v>
      </c>
      <c r="E803" s="276">
        <f>ROUND(BT62,0)</f>
        <v>81385</v>
      </c>
      <c r="F803" s="276">
        <f>ROUND(BT63,0)</f>
        <v>0</v>
      </c>
      <c r="G803" s="276">
        <f>ROUND(BT64,0)</f>
        <v>14027</v>
      </c>
      <c r="H803" s="276">
        <f>ROUND(BT65,0)</f>
        <v>1154</v>
      </c>
      <c r="I803" s="276">
        <f>ROUND(BT66,0)</f>
        <v>11397</v>
      </c>
      <c r="J803" s="276">
        <f>ROUND(BT67,0)</f>
        <v>165401</v>
      </c>
      <c r="K803" s="276">
        <f>ROUND(BT68,0)</f>
        <v>0</v>
      </c>
      <c r="L803" s="276">
        <f>ROUND(BT69,0)</f>
        <v>12150</v>
      </c>
      <c r="M803" s="276">
        <f>ROUND(BT70,0)</f>
        <v>18583</v>
      </c>
      <c r="N803" s="276"/>
      <c r="O803" s="276"/>
      <c r="P803" s="276">
        <f>IF(BT76&gt;0,ROUND(BT76,0),0)</f>
        <v>4789</v>
      </c>
      <c r="Q803" s="276">
        <f>IF(BT77&gt;0,ROUND(BT77,0),0)</f>
        <v>0</v>
      </c>
      <c r="R803" s="276">
        <f>IF(BT78&gt;0,ROUND(BT78,0),0)</f>
        <v>62115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084*2021*8680*A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084*2021*8690*A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084*2021*8700*A</v>
      </c>
      <c r="B806" s="276"/>
      <c r="C806" s="278">
        <f>ROUND(BW60,2)</f>
        <v>9.76</v>
      </c>
      <c r="D806" s="276">
        <f>ROUND(BW61,0)</f>
        <v>1986402</v>
      </c>
      <c r="E806" s="276">
        <f>ROUND(BW62,0)</f>
        <v>187075</v>
      </c>
      <c r="F806" s="276">
        <f>ROUND(BW63,0)</f>
        <v>3038010</v>
      </c>
      <c r="G806" s="276">
        <f>ROUND(BW64,0)</f>
        <v>90784</v>
      </c>
      <c r="H806" s="276">
        <f>ROUND(BW65,0)</f>
        <v>4552</v>
      </c>
      <c r="I806" s="276">
        <f>ROUND(BW66,0)</f>
        <v>100856</v>
      </c>
      <c r="J806" s="276">
        <f>ROUND(BW67,0)</f>
        <v>475527</v>
      </c>
      <c r="K806" s="276">
        <f>ROUND(BW68,0)</f>
        <v>70994</v>
      </c>
      <c r="L806" s="276">
        <f>ROUND(BW69,0)</f>
        <v>12814</v>
      </c>
      <c r="M806" s="276">
        <f>ROUND(BW70,0)</f>
        <v>853344</v>
      </c>
      <c r="N806" s="276"/>
      <c r="O806" s="276"/>
      <c r="P806" s="276">
        <f>IF(BW76&gt;0,ROUND(BW76,0),0)</f>
        <v>13768</v>
      </c>
      <c r="Q806" s="276">
        <f>IF(BW77&gt;0,ROUND(BW77,0),0)</f>
        <v>0</v>
      </c>
      <c r="R806" s="276">
        <f>IF(BW78&gt;0,ROUND(BW78,0),0)</f>
        <v>178581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084*2021*8710*A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084*2021*8720*A</v>
      </c>
      <c r="B808" s="276"/>
      <c r="C808" s="278">
        <f>ROUND(BY60,2)</f>
        <v>92.74</v>
      </c>
      <c r="D808" s="276">
        <f>ROUND(BY61,0)</f>
        <v>11751864</v>
      </c>
      <c r="E808" s="276">
        <f>ROUND(BY62,0)</f>
        <v>1106762</v>
      </c>
      <c r="F808" s="276">
        <f>ROUND(BY63,0)</f>
        <v>23902</v>
      </c>
      <c r="G808" s="276">
        <f>ROUND(BY64,0)</f>
        <v>52447</v>
      </c>
      <c r="H808" s="276">
        <f>ROUND(BY65,0)</f>
        <v>13027</v>
      </c>
      <c r="I808" s="276">
        <f>ROUND(BY66,0)</f>
        <v>461214</v>
      </c>
      <c r="J808" s="276">
        <f>ROUND(BY67,0)</f>
        <v>786081</v>
      </c>
      <c r="K808" s="276">
        <f>ROUND(BY68,0)</f>
        <v>0</v>
      </c>
      <c r="L808" s="276">
        <f>ROUND(BY69,0)</f>
        <v>807935</v>
      </c>
      <c r="M808" s="276">
        <f>ROUND(BY70,0)</f>
        <v>9282</v>
      </c>
      <c r="N808" s="276"/>
      <c r="O808" s="276"/>
      <c r="P808" s="276">
        <f>IF(BY76&gt;0,ROUND(BY76,0),0)</f>
        <v>22760</v>
      </c>
      <c r="Q808" s="276">
        <f>IF(BY77&gt;0,ROUND(BY77,0),0)</f>
        <v>0</v>
      </c>
      <c r="R808" s="276">
        <f>IF(BY78&gt;0,ROUND(BY78,0),0)</f>
        <v>295207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084*2021*8730*A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084*2021*8740*A</v>
      </c>
      <c r="B810" s="276"/>
      <c r="C810" s="278">
        <f>ROUND(CA60,2)</f>
        <v>64.42</v>
      </c>
      <c r="D810" s="276">
        <f>ROUND(CA61,0)</f>
        <v>4781024</v>
      </c>
      <c r="E810" s="276">
        <f>ROUND(CA62,0)</f>
        <v>450265</v>
      </c>
      <c r="F810" s="276">
        <f>ROUND(CA63,0)</f>
        <v>6186841</v>
      </c>
      <c r="G810" s="276">
        <f>ROUND(CA64,0)</f>
        <v>10938</v>
      </c>
      <c r="H810" s="276">
        <f>ROUND(CA65,0)</f>
        <v>170</v>
      </c>
      <c r="I810" s="276">
        <f>ROUND(CA66,0)</f>
        <v>65399</v>
      </c>
      <c r="J810" s="276">
        <f>ROUND(CA67,0)</f>
        <v>0</v>
      </c>
      <c r="K810" s="276">
        <f>ROUND(CA68,0)</f>
        <v>19014</v>
      </c>
      <c r="L810" s="276">
        <f>ROUND(CA69,0)</f>
        <v>114524</v>
      </c>
      <c r="M810" s="276">
        <f>ROUND(CA70,0)</f>
        <v>25775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084*2021*8770*A</v>
      </c>
      <c r="B811" s="276"/>
      <c r="C811" s="278">
        <f>ROUND(CB60,2)</f>
        <v>10.050000000000001</v>
      </c>
      <c r="D811" s="276">
        <f>ROUND(CB61,0)</f>
        <v>913887</v>
      </c>
      <c r="E811" s="276">
        <f>ROUND(CB62,0)</f>
        <v>86068</v>
      </c>
      <c r="F811" s="276">
        <f>ROUND(CB63,0)</f>
        <v>0</v>
      </c>
      <c r="G811" s="276">
        <f>ROUND(CB64,0)</f>
        <v>2140</v>
      </c>
      <c r="H811" s="276">
        <f>ROUND(CB65,0)</f>
        <v>0</v>
      </c>
      <c r="I811" s="276">
        <f>ROUND(CB66,0)</f>
        <v>20301</v>
      </c>
      <c r="J811" s="276">
        <f>ROUND(CB67,0)</f>
        <v>0</v>
      </c>
      <c r="K811" s="276">
        <f>ROUND(CB68,0)</f>
        <v>57776</v>
      </c>
      <c r="L811" s="276">
        <f>ROUND(CB69,0)</f>
        <v>30872</v>
      </c>
      <c r="M811" s="276">
        <f>ROUND(CB70,0)</f>
        <v>179158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084*2021*8790*A</v>
      </c>
      <c r="B812" s="276"/>
      <c r="C812" s="278">
        <f>ROUND(CC60,2)</f>
        <v>33.979999999999997</v>
      </c>
      <c r="D812" s="276">
        <f>ROUND(CC61,0)</f>
        <v>2542438</v>
      </c>
      <c r="E812" s="276">
        <f>ROUND(CC62,0)</f>
        <v>239441</v>
      </c>
      <c r="F812" s="276">
        <f>ROUND(CC63,0)</f>
        <v>17775653</v>
      </c>
      <c r="G812" s="276">
        <f>ROUND(CC64,0)</f>
        <v>-898451</v>
      </c>
      <c r="H812" s="276">
        <f>ROUND(CC65,0)</f>
        <v>3609</v>
      </c>
      <c r="I812" s="276">
        <f>ROUND(CC66,0)</f>
        <v>2543475</v>
      </c>
      <c r="J812" s="276">
        <f>ROUND(CC67,0)</f>
        <v>221564</v>
      </c>
      <c r="K812" s="276">
        <f>ROUND(CC68,0)</f>
        <v>550545</v>
      </c>
      <c r="L812" s="276">
        <f>ROUND(CC69,0)</f>
        <v>258301649</v>
      </c>
      <c r="M812" s="276">
        <f>ROUND(CC70,0)</f>
        <v>8972994</v>
      </c>
      <c r="N812" s="276"/>
      <c r="O812" s="276"/>
      <c r="P812" s="276">
        <f>IF(CC76&gt;0,ROUND(CC76,0),0)</f>
        <v>6415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084*2021*9000*A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43703819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3284.09</v>
      </c>
      <c r="D815" s="277">
        <f t="shared" si="22"/>
        <v>335172179</v>
      </c>
      <c r="E815" s="277">
        <f t="shared" si="22"/>
        <v>31565710</v>
      </c>
      <c r="F815" s="277">
        <f t="shared" si="22"/>
        <v>61023079</v>
      </c>
      <c r="G815" s="277">
        <f t="shared" si="22"/>
        <v>126245394</v>
      </c>
      <c r="H815" s="277">
        <f t="shared" si="22"/>
        <v>6307040</v>
      </c>
      <c r="I815" s="277">
        <f t="shared" si="22"/>
        <v>42634462</v>
      </c>
      <c r="J815" s="277">
        <f t="shared" si="22"/>
        <v>28624919</v>
      </c>
      <c r="K815" s="277">
        <f t="shared" si="22"/>
        <v>5365364</v>
      </c>
      <c r="L815" s="277">
        <f>SUM(L734:L813)+SUM(U734:U813)</f>
        <v>307364570</v>
      </c>
      <c r="M815" s="277">
        <f>SUM(M734:M813)+SUM(V734:V813)</f>
        <v>37534382</v>
      </c>
      <c r="N815" s="277">
        <f t="shared" ref="N815:Y815" si="23">SUM(N734:N813)</f>
        <v>2873690305</v>
      </c>
      <c r="O815" s="277">
        <f t="shared" si="23"/>
        <v>1767696156</v>
      </c>
      <c r="P815" s="277">
        <f t="shared" si="23"/>
        <v>828801</v>
      </c>
      <c r="Q815" s="277">
        <f t="shared" si="23"/>
        <v>1061244</v>
      </c>
      <c r="R815" s="277">
        <f t="shared" si="23"/>
        <v>7113962</v>
      </c>
      <c r="S815" s="277">
        <f t="shared" si="23"/>
        <v>0</v>
      </c>
      <c r="T815" s="281">
        <f t="shared" si="23"/>
        <v>1057.2299999999998</v>
      </c>
      <c r="U815" s="277">
        <f t="shared" si="23"/>
        <v>43703819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3284.09</v>
      </c>
      <c r="D816" s="277">
        <f>CE61</f>
        <v>335172181.41999996</v>
      </c>
      <c r="E816" s="277">
        <f>CE62</f>
        <v>31565710</v>
      </c>
      <c r="F816" s="277">
        <f>CE63</f>
        <v>61023078.359999999</v>
      </c>
      <c r="G816" s="277">
        <f>CE64</f>
        <v>126245398.65000002</v>
      </c>
      <c r="H816" s="280">
        <f>CE65</f>
        <v>6307040.080000001</v>
      </c>
      <c r="I816" s="280">
        <f>CE66</f>
        <v>42634463.869999997</v>
      </c>
      <c r="J816" s="280">
        <f>CE67</f>
        <v>28624919</v>
      </c>
      <c r="K816" s="280">
        <f>CE68</f>
        <v>5365365.1399999997</v>
      </c>
      <c r="L816" s="280">
        <f>CE69</f>
        <v>307364569.07872367</v>
      </c>
      <c r="M816" s="280">
        <f>CE70</f>
        <v>37534379.640000008</v>
      </c>
      <c r="N816" s="277">
        <f>CE75</f>
        <v>2873690304.2999992</v>
      </c>
      <c r="O816" s="277">
        <f>CE73</f>
        <v>1767696154.3099999</v>
      </c>
      <c r="P816" s="277">
        <f>CE76</f>
        <v>828801.23000000021</v>
      </c>
      <c r="Q816" s="277">
        <f>CE77</f>
        <v>1061243.3676994124</v>
      </c>
      <c r="R816" s="277">
        <f>CE78</f>
        <v>7113959.2107892912</v>
      </c>
      <c r="S816" s="277">
        <f>CE79</f>
        <v>0</v>
      </c>
      <c r="T816" s="281">
        <f>CE80</f>
        <v>1057.2299999999998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424769907.13872355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335172181.41999942</v>
      </c>
      <c r="E817" s="180">
        <f>C379</f>
        <v>31565710.899999995</v>
      </c>
      <c r="F817" s="180">
        <f>C380</f>
        <v>61023078.359999999</v>
      </c>
      <c r="G817" s="240">
        <f>C381</f>
        <v>126245398.64999984</v>
      </c>
      <c r="H817" s="240">
        <f>C382</f>
        <v>6307040.0799999991</v>
      </c>
      <c r="I817" s="240">
        <f>C383</f>
        <v>42634463.87000002</v>
      </c>
      <c r="J817" s="240">
        <f>C384</f>
        <v>28624918.249999985</v>
      </c>
      <c r="K817" s="240">
        <f>C385</f>
        <v>5365365.1399999997</v>
      </c>
      <c r="L817" s="240">
        <f>C386+C387+C388+C389</f>
        <v>307364569.07872468</v>
      </c>
      <c r="M817" s="240">
        <f>C370</f>
        <v>37534379.640000001</v>
      </c>
      <c r="N817" s="180">
        <f>D361</f>
        <v>2873690304.3000002</v>
      </c>
      <c r="O817" s="180">
        <f>C359</f>
        <v>1767696154.3100002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82" transitionEvaluation="1" transitionEntry="1" codeName="Sheet10">
    <pageSetUpPr autoPageBreaks="0" fitToPage="1"/>
  </sheetPr>
  <dimension ref="A1:CF816"/>
  <sheetViews>
    <sheetView showGridLines="0" topLeftCell="A82" zoomScale="75" workbookViewId="0">
      <selection activeCell="C82" sqref="C82:C8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27646082.090000007</v>
      </c>
      <c r="C48" s="301">
        <f>ROUND(((B48/CE61)*C61),0)</f>
        <v>2117393</v>
      </c>
      <c r="D48" s="301">
        <f>ROUND(((B48/CE61)*D61),0)</f>
        <v>0</v>
      </c>
      <c r="E48" s="295">
        <f>ROUND(((B48/CE61)*E61),0)</f>
        <v>7052492</v>
      </c>
      <c r="F48" s="295">
        <f>ROUND(((B48/CE61)*F61),0)</f>
        <v>0</v>
      </c>
      <c r="G48" s="295">
        <f>ROUND(((B48/CE61)*G61),0)</f>
        <v>261726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1671599</v>
      </c>
      <c r="P48" s="295">
        <f>ROUND(((B48/CE61)*P61),0)</f>
        <v>1161687</v>
      </c>
      <c r="Q48" s="295">
        <f>ROUND(((B48/CE61)*Q61),0)</f>
        <v>951972</v>
      </c>
      <c r="R48" s="295">
        <f>ROUND(((B48/CE61)*R61),0)</f>
        <v>61499</v>
      </c>
      <c r="S48" s="295">
        <f>ROUND(((B48/CE61)*S61),0)</f>
        <v>302468</v>
      </c>
      <c r="T48" s="295">
        <f>ROUND(((B48/CE61)*T61),0)</f>
        <v>133660</v>
      </c>
      <c r="U48" s="295">
        <f>ROUND(((B48/CE61)*U61),0)</f>
        <v>899162</v>
      </c>
      <c r="V48" s="295">
        <f>ROUND(((B48/CE61)*V61),0)</f>
        <v>377920</v>
      </c>
      <c r="W48" s="295">
        <f>ROUND(((B48/CE61)*W61),0)</f>
        <v>146272</v>
      </c>
      <c r="X48" s="295">
        <f>ROUND(((B48/CE61)*X61),0)</f>
        <v>197319</v>
      </c>
      <c r="Y48" s="295">
        <f>ROUND(((B48/CE61)*Y61),0)</f>
        <v>1224529</v>
      </c>
      <c r="Z48" s="295">
        <f>ROUND(((B48/CE61)*Z61),0)</f>
        <v>271292</v>
      </c>
      <c r="AA48" s="295">
        <f>ROUND(((B48/CE61)*AA61),0)</f>
        <v>95374</v>
      </c>
      <c r="AB48" s="295">
        <f>ROUND(((B48/CE61)*AB61),0)</f>
        <v>759426</v>
      </c>
      <c r="AC48" s="295">
        <f>ROUND(((B48/CE61)*AC61),0)</f>
        <v>509955</v>
      </c>
      <c r="AD48" s="295">
        <f>ROUND(((B48/CE61)*AD61),0)</f>
        <v>0</v>
      </c>
      <c r="AE48" s="295">
        <f>ROUND(((B48/CE61)*AE61),0)</f>
        <v>566577</v>
      </c>
      <c r="AF48" s="295">
        <f>ROUND(((B48/CE61)*AF61),0)</f>
        <v>0</v>
      </c>
      <c r="AG48" s="295">
        <f>ROUND(((B48/CE61)*AG61),0)</f>
        <v>1488815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1193943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62401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90749</v>
      </c>
      <c r="AW48" s="295">
        <f>ROUND(((B48/CE61)*AW61),0)</f>
        <v>107197</v>
      </c>
      <c r="AX48" s="295">
        <f>ROUND(((B48/CE61)*AX61),0)</f>
        <v>41</v>
      </c>
      <c r="AY48" s="295">
        <f>ROUND(((B48/CE61)*AY61),0)</f>
        <v>482274</v>
      </c>
      <c r="AZ48" s="295">
        <f>ROUND(((B48/CE61)*AZ61),0)</f>
        <v>153853</v>
      </c>
      <c r="BA48" s="295">
        <f>ROUND(((B48/CE61)*BA61),0)</f>
        <v>20624</v>
      </c>
      <c r="BB48" s="295">
        <f>ROUND(((B48/CE61)*BB61),0)</f>
        <v>529846</v>
      </c>
      <c r="BC48" s="295">
        <f>ROUND(((B48/CE61)*BC61),0)</f>
        <v>120210</v>
      </c>
      <c r="BD48" s="295">
        <f>ROUND(((B48/CE61)*BD61),0)</f>
        <v>0</v>
      </c>
      <c r="BE48" s="295">
        <f>ROUND(((B48/CE61)*BE61),0)</f>
        <v>976238</v>
      </c>
      <c r="BF48" s="295">
        <f>ROUND(((B48/CE61)*BF61),0)</f>
        <v>607584</v>
      </c>
      <c r="BG48" s="295">
        <f>ROUND(((B48/CE61)*BG61),0)</f>
        <v>90095</v>
      </c>
      <c r="BH48" s="295">
        <f>ROUND(((B48/CE61)*BH61),0)</f>
        <v>230045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109918</v>
      </c>
      <c r="BM48" s="295">
        <f>ROUND(((B48/CE61)*BM61),0)</f>
        <v>0</v>
      </c>
      <c r="BN48" s="295">
        <f>ROUND(((B48/CE61)*BN61),0)</f>
        <v>368669</v>
      </c>
      <c r="BO48" s="295">
        <f>ROUND(((B48/CE61)*BO61),0)</f>
        <v>18754</v>
      </c>
      <c r="BP48" s="295">
        <f>ROUND(((B48/CE61)*BP61),0)</f>
        <v>32268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103533</v>
      </c>
      <c r="BT48" s="295">
        <f>ROUND(((B48/CE61)*BT61),0)</f>
        <v>84892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166457</v>
      </c>
      <c r="BX48" s="295">
        <f>ROUND(((B48/CE61)*BX61),0)</f>
        <v>0</v>
      </c>
      <c r="BY48" s="295">
        <f>ROUND(((B48/CE61)*BY61),0)</f>
        <v>1087469</v>
      </c>
      <c r="BZ48" s="295">
        <f>ROUND(((B48/CE61)*BZ61),0)</f>
        <v>0</v>
      </c>
      <c r="CA48" s="295">
        <f>ROUND(((B48/CE61)*CA61),0)</f>
        <v>484528</v>
      </c>
      <c r="CB48" s="295">
        <f>ROUND(((B48/CE61)*CB61),0)</f>
        <v>64719</v>
      </c>
      <c r="CC48" s="295">
        <f>ROUND(((B48/CE61)*CC61),0)</f>
        <v>208636</v>
      </c>
      <c r="CD48" s="295"/>
      <c r="CE48" s="295">
        <f>SUM(C48:CD48)</f>
        <v>27646080</v>
      </c>
      <c r="CF48" s="2"/>
    </row>
    <row r="49" spans="1:84" ht="12.65" customHeight="1" x14ac:dyDescent="0.35">
      <c r="A49" s="295" t="s">
        <v>206</v>
      </c>
      <c r="B49" s="295">
        <f>B47+B48</f>
        <v>27646082.090000007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28112483.960000008</v>
      </c>
      <c r="C52" s="295">
        <f>ROUND((B52/(CE76+CF76)*C76),0)</f>
        <v>1036682</v>
      </c>
      <c r="D52" s="295">
        <f>ROUND((B52/(CE76+CF76)*D76),0)</f>
        <v>0</v>
      </c>
      <c r="E52" s="295">
        <f>ROUND((B52/(CE76+CF76)*E76),0)</f>
        <v>4006812</v>
      </c>
      <c r="F52" s="295">
        <f>ROUND((B52/(CE76+CF76)*F76),0)</f>
        <v>0</v>
      </c>
      <c r="G52" s="295">
        <f>ROUND((B52/(CE76+CF76)*G76),0)</f>
        <v>208895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1179015</v>
      </c>
      <c r="P52" s="295">
        <f>ROUND((B52/(CE76+CF76)*P76),0)</f>
        <v>1678766</v>
      </c>
      <c r="Q52" s="295">
        <f>ROUND((B52/(CE76+CF76)*Q76),0)</f>
        <v>941714</v>
      </c>
      <c r="R52" s="295">
        <f>ROUND((B52/(CE76+CF76)*R76),0)</f>
        <v>23204</v>
      </c>
      <c r="S52" s="295">
        <f>ROUND((B52/(CE76+CF76)*S76),0)</f>
        <v>1785048</v>
      </c>
      <c r="T52" s="295">
        <f>ROUND((B52/(CE76+CF76)*T76),0)</f>
        <v>3501</v>
      </c>
      <c r="U52" s="295">
        <f>ROUND((B52/(CE76+CF76)*U76),0)</f>
        <v>543844</v>
      </c>
      <c r="V52" s="295">
        <f>ROUND((B52/(CE76+CF76)*V76),0)</f>
        <v>224787</v>
      </c>
      <c r="W52" s="295">
        <f>ROUND((B52/(CE76+CF76)*W76),0)</f>
        <v>87364</v>
      </c>
      <c r="X52" s="295">
        <f>ROUND((B52/(CE76+CF76)*X76),0)</f>
        <v>135480</v>
      </c>
      <c r="Y52" s="295">
        <f>ROUND((B52/(CE76+CF76)*Y76),0)</f>
        <v>923528</v>
      </c>
      <c r="Z52" s="295">
        <f>ROUND((B52/(CE76+CF76)*Z76),0)</f>
        <v>2454</v>
      </c>
      <c r="AA52" s="295">
        <f>ROUND((B52/(CE76+CF76)*AA76),0)</f>
        <v>144029</v>
      </c>
      <c r="AB52" s="295">
        <f>ROUND((B52/(CE76+CF76)*AB76),0)</f>
        <v>249270</v>
      </c>
      <c r="AC52" s="295">
        <f>ROUND((B52/(CE76+CF76)*AC76),0)</f>
        <v>75116</v>
      </c>
      <c r="AD52" s="295">
        <f>ROUND((B52/(CE76+CF76)*AD76),0)</f>
        <v>0</v>
      </c>
      <c r="AE52" s="295">
        <f>ROUND((B52/(CE76+CF76)*AE76),0)</f>
        <v>247991</v>
      </c>
      <c r="AF52" s="295">
        <f>ROUND((B52/(CE76+CF76)*AF76),0)</f>
        <v>0</v>
      </c>
      <c r="AG52" s="295">
        <f>ROUND((B52/(CE76+CF76)*AG76),0)</f>
        <v>967607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532061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267620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391958</v>
      </c>
      <c r="AW52" s="295">
        <f>ROUND((B52/(CE76+CF76)*AW76),0)</f>
        <v>209364</v>
      </c>
      <c r="AX52" s="295">
        <f>ROUND((B52/(CE76+CF76)*AX76),0)</f>
        <v>0</v>
      </c>
      <c r="AY52" s="295">
        <f>ROUND((B52/(CE76+CF76)*AY76),0)</f>
        <v>911373</v>
      </c>
      <c r="AZ52" s="295">
        <f>ROUND((B52/(CE76+CF76)*AZ76),0)</f>
        <v>17663</v>
      </c>
      <c r="BA52" s="295">
        <f>ROUND((B52/(CE76+CF76)*BA76),0)</f>
        <v>134280</v>
      </c>
      <c r="BB52" s="295">
        <f>ROUND((B52/(CE76+CF76)*BB76),0)</f>
        <v>100099</v>
      </c>
      <c r="BC52" s="295">
        <f>ROUND((B52/(CE76+CF76)*BC76),0)</f>
        <v>46096</v>
      </c>
      <c r="BD52" s="295">
        <f>ROUND((B52/(CE76+CF76)*BD76),0)</f>
        <v>30739</v>
      </c>
      <c r="BE52" s="295">
        <f>ROUND((B52/(CE76+CF76)*BE76),0)</f>
        <v>6569941</v>
      </c>
      <c r="BF52" s="295">
        <f>ROUND((B52/(CE76+CF76)*BF76),0)</f>
        <v>753919</v>
      </c>
      <c r="BG52" s="295">
        <f>ROUND((B52/(CE76+CF76)*BG76),0)</f>
        <v>44126</v>
      </c>
      <c r="BH52" s="295">
        <f>ROUND((B52/(CE76+CF76)*BH76),0)</f>
        <v>666205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36053</v>
      </c>
      <c r="BL52" s="295">
        <f>ROUND((B52/(CE76+CF76)*BL76),0)</f>
        <v>72496</v>
      </c>
      <c r="BM52" s="295">
        <f>ROUND((B52/(CE76+CF76)*BM76),0)</f>
        <v>3278</v>
      </c>
      <c r="BN52" s="295">
        <f>ROUND((B52/(CE76+CF76)*BN76),0)</f>
        <v>785264</v>
      </c>
      <c r="BO52" s="295">
        <f>ROUND((B52/(CE76+CF76)*BO76),0)</f>
        <v>51733</v>
      </c>
      <c r="BP52" s="295">
        <f>ROUND((B52/(CE76+CF76)*BP76),0)</f>
        <v>126113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277937</v>
      </c>
      <c r="BT52" s="295">
        <f>ROUND((B52/(CE76+CF76)*BT76),0)</f>
        <v>162440</v>
      </c>
      <c r="BU52" s="295">
        <f>ROUND((B52/(CE76+CF76)*BU76),0)</f>
        <v>0</v>
      </c>
      <c r="BV52" s="295">
        <f>ROUND((B52/(CE76+CF76)*BV76),0)</f>
        <v>0</v>
      </c>
      <c r="BW52" s="295">
        <f>ROUND((B52/(CE76+CF76)*BW76),0)</f>
        <v>467014</v>
      </c>
      <c r="BX52" s="295">
        <f>ROUND((B52/(CE76+CF76)*BX76),0)</f>
        <v>0</v>
      </c>
      <c r="BY52" s="295">
        <f>ROUND((B52/(CE76+CF76)*BY76),0)</f>
        <v>772009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217598</v>
      </c>
      <c r="CD52" s="295"/>
      <c r="CE52" s="295">
        <f>SUM(C52:CD52)</f>
        <v>28112486</v>
      </c>
      <c r="CF52" s="2"/>
    </row>
    <row r="53" spans="1:84" ht="12.65" customHeight="1" x14ac:dyDescent="0.35">
      <c r="A53" s="295" t="s">
        <v>206</v>
      </c>
      <c r="B53" s="295">
        <f>B51+B52</f>
        <v>28112483.960000008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38988.103798562144</v>
      </c>
      <c r="D59" s="300">
        <v>0</v>
      </c>
      <c r="E59" s="300">
        <v>116005.13416433768</v>
      </c>
      <c r="F59" s="300">
        <v>0</v>
      </c>
      <c r="G59" s="300">
        <v>4302.7620371001703</v>
      </c>
      <c r="H59" s="300">
        <v>0</v>
      </c>
      <c r="I59" s="300">
        <v>0</v>
      </c>
      <c r="J59" s="300">
        <v>5642</v>
      </c>
      <c r="K59" s="300">
        <v>0</v>
      </c>
      <c r="L59" s="300">
        <v>0</v>
      </c>
      <c r="M59" s="300">
        <v>0</v>
      </c>
      <c r="N59" s="300">
        <v>0</v>
      </c>
      <c r="O59" s="300">
        <v>4431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825651</v>
      </c>
      <c r="AZ59" s="185">
        <v>0</v>
      </c>
      <c r="BA59" s="248"/>
      <c r="BB59" s="248"/>
      <c r="BC59" s="248"/>
      <c r="BD59" s="248"/>
      <c r="BE59" s="185">
        <v>828801.23000000021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188.26999999999998</v>
      </c>
      <c r="D60" s="187">
        <v>0</v>
      </c>
      <c r="E60" s="187">
        <v>837.16999999999973</v>
      </c>
      <c r="F60" s="223">
        <v>0</v>
      </c>
      <c r="G60" s="187">
        <v>31.039999999999996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169.20999999999998</v>
      </c>
      <c r="P60" s="221">
        <v>118.71</v>
      </c>
      <c r="Q60" s="221">
        <v>87.140000000000015</v>
      </c>
      <c r="R60" s="221">
        <v>7.7200000000000006</v>
      </c>
      <c r="S60" s="221">
        <v>47.040000000000006</v>
      </c>
      <c r="T60" s="221">
        <v>10.87</v>
      </c>
      <c r="U60" s="221">
        <v>120.96</v>
      </c>
      <c r="V60" s="221">
        <v>35.230000000000004</v>
      </c>
      <c r="W60" s="221">
        <v>12.49</v>
      </c>
      <c r="X60" s="221">
        <v>18.940000000000001</v>
      </c>
      <c r="Y60" s="221">
        <v>126.86999999999999</v>
      </c>
      <c r="Z60" s="221">
        <v>26.18</v>
      </c>
      <c r="AA60" s="221">
        <v>7.69</v>
      </c>
      <c r="AB60" s="221">
        <v>69.960000000000008</v>
      </c>
      <c r="AC60" s="221">
        <v>53.999999999999993</v>
      </c>
      <c r="AD60" s="221">
        <v>0</v>
      </c>
      <c r="AE60" s="221">
        <v>54.949999999999989</v>
      </c>
      <c r="AF60" s="221">
        <v>0</v>
      </c>
      <c r="AG60" s="221">
        <v>155.03</v>
      </c>
      <c r="AH60" s="221">
        <v>0</v>
      </c>
      <c r="AI60" s="221">
        <v>0</v>
      </c>
      <c r="AJ60" s="221">
        <v>122.33000000000003</v>
      </c>
      <c r="AK60" s="221">
        <v>0</v>
      </c>
      <c r="AL60" s="221">
        <v>0</v>
      </c>
      <c r="AM60" s="221">
        <v>0</v>
      </c>
      <c r="AN60" s="221">
        <v>0</v>
      </c>
      <c r="AO60" s="221">
        <v>5.9099999999999993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9.8600000000000012</v>
      </c>
      <c r="AW60" s="221">
        <v>13.25</v>
      </c>
      <c r="AX60" s="221">
        <v>0</v>
      </c>
      <c r="AY60" s="221">
        <v>103.11</v>
      </c>
      <c r="AZ60" s="221">
        <v>37.479999999999997</v>
      </c>
      <c r="BA60" s="221">
        <v>5.36</v>
      </c>
      <c r="BB60" s="221">
        <v>60.410000000000004</v>
      </c>
      <c r="BC60" s="221">
        <v>29.730000000000004</v>
      </c>
      <c r="BD60" s="221">
        <v>0</v>
      </c>
      <c r="BE60" s="221">
        <v>131.97999999999996</v>
      </c>
      <c r="BF60" s="221">
        <v>138.9</v>
      </c>
      <c r="BG60" s="221">
        <v>18.68</v>
      </c>
      <c r="BH60" s="221">
        <v>21.619999999999997</v>
      </c>
      <c r="BI60" s="221">
        <v>0</v>
      </c>
      <c r="BJ60" s="221">
        <v>0</v>
      </c>
      <c r="BK60" s="221">
        <v>0</v>
      </c>
      <c r="BL60" s="221">
        <v>17.25</v>
      </c>
      <c r="BM60" s="221">
        <v>0</v>
      </c>
      <c r="BN60" s="221">
        <v>28.83</v>
      </c>
      <c r="BO60" s="221">
        <v>2.3899999999999997</v>
      </c>
      <c r="BP60" s="221">
        <v>2.9</v>
      </c>
      <c r="BQ60" s="221">
        <v>0</v>
      </c>
      <c r="BR60" s="221">
        <v>0</v>
      </c>
      <c r="BS60" s="221">
        <v>11.02</v>
      </c>
      <c r="BT60" s="221">
        <v>10.43</v>
      </c>
      <c r="BU60" s="221">
        <v>0</v>
      </c>
      <c r="BV60" s="221">
        <v>0</v>
      </c>
      <c r="BW60" s="221">
        <v>8.84</v>
      </c>
      <c r="BX60" s="221">
        <v>0</v>
      </c>
      <c r="BY60" s="221">
        <v>94.410000000000011</v>
      </c>
      <c r="BZ60" s="221">
        <v>0</v>
      </c>
      <c r="CA60" s="221">
        <v>64.58</v>
      </c>
      <c r="CB60" s="221">
        <v>7.35</v>
      </c>
      <c r="CC60" s="221">
        <v>25.820000000000004</v>
      </c>
      <c r="CD60" s="305" t="s">
        <v>221</v>
      </c>
      <c r="CE60" s="307">
        <f t="shared" ref="CE60:CE70" si="0">SUM(C60:CD60)</f>
        <v>3151.9099999999994</v>
      </c>
      <c r="CF60" s="2"/>
    </row>
    <row r="61" spans="1:84" ht="12.65" customHeight="1" x14ac:dyDescent="0.35">
      <c r="A61" s="302" t="s">
        <v>235</v>
      </c>
      <c r="B61" s="295"/>
      <c r="C61" s="300">
        <v>21609429.769999996</v>
      </c>
      <c r="D61" s="300">
        <v>0</v>
      </c>
      <c r="E61" s="300">
        <v>71975459.060000032</v>
      </c>
      <c r="F61" s="185">
        <v>0</v>
      </c>
      <c r="G61" s="300">
        <v>2671090.9799999995</v>
      </c>
      <c r="H61" s="300">
        <v>0</v>
      </c>
      <c r="I61" s="185">
        <v>0</v>
      </c>
      <c r="J61" s="185">
        <v>0</v>
      </c>
      <c r="K61" s="185">
        <v>0</v>
      </c>
      <c r="L61" s="185">
        <v>0</v>
      </c>
      <c r="M61" s="300">
        <v>0</v>
      </c>
      <c r="N61" s="300">
        <v>0</v>
      </c>
      <c r="O61" s="300">
        <v>17059799.600000001</v>
      </c>
      <c r="P61" s="185">
        <v>11855798.199999999</v>
      </c>
      <c r="Q61" s="185">
        <v>9715521.2000000011</v>
      </c>
      <c r="R61" s="185">
        <v>627634.41999999993</v>
      </c>
      <c r="S61" s="185">
        <v>3086895.2300000004</v>
      </c>
      <c r="T61" s="185">
        <v>1364087.93</v>
      </c>
      <c r="U61" s="185">
        <v>9176561.1799999997</v>
      </c>
      <c r="V61" s="185">
        <v>3856931.3499999996</v>
      </c>
      <c r="W61" s="185">
        <v>1492804.3200000003</v>
      </c>
      <c r="X61" s="185">
        <v>2013777.06</v>
      </c>
      <c r="Y61" s="185">
        <v>12497146.670000002</v>
      </c>
      <c r="Z61" s="185">
        <v>2768721.8100000005</v>
      </c>
      <c r="AA61" s="185">
        <v>973351.3600000001</v>
      </c>
      <c r="AB61" s="185">
        <v>7750461.5300000012</v>
      </c>
      <c r="AC61" s="185">
        <v>5204440.0299999993</v>
      </c>
      <c r="AD61" s="185">
        <v>0</v>
      </c>
      <c r="AE61" s="185">
        <v>5782305.8200000003</v>
      </c>
      <c r="AF61" s="185">
        <v>0</v>
      </c>
      <c r="AG61" s="185">
        <v>15194369.720000001</v>
      </c>
      <c r="AH61" s="185">
        <v>0</v>
      </c>
      <c r="AI61" s="185">
        <v>0</v>
      </c>
      <c r="AJ61" s="185">
        <v>12184997.099999998</v>
      </c>
      <c r="AK61" s="185">
        <v>0</v>
      </c>
      <c r="AL61" s="185">
        <v>0</v>
      </c>
      <c r="AM61" s="185">
        <v>0</v>
      </c>
      <c r="AN61" s="185">
        <v>0</v>
      </c>
      <c r="AO61" s="185">
        <v>636840.03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926157.07000000007</v>
      </c>
      <c r="AW61" s="185">
        <v>1094018.1299999999</v>
      </c>
      <c r="AX61" s="185">
        <v>422.64</v>
      </c>
      <c r="AY61" s="185">
        <v>4921933.96</v>
      </c>
      <c r="AZ61" s="185">
        <v>1570170.83</v>
      </c>
      <c r="BA61" s="185">
        <v>210478.18000000002</v>
      </c>
      <c r="BB61" s="185">
        <v>5407432.7300000014</v>
      </c>
      <c r="BC61" s="185">
        <v>1226825.26</v>
      </c>
      <c r="BD61" s="185">
        <v>0</v>
      </c>
      <c r="BE61" s="185">
        <v>9963170.4000000004</v>
      </c>
      <c r="BF61" s="185">
        <v>6200805.54</v>
      </c>
      <c r="BG61" s="185">
        <v>919478.31</v>
      </c>
      <c r="BH61" s="185">
        <v>2347767.4300000002</v>
      </c>
      <c r="BI61" s="185">
        <v>0</v>
      </c>
      <c r="BJ61" s="185">
        <v>0</v>
      </c>
      <c r="BK61" s="185">
        <v>0</v>
      </c>
      <c r="BL61" s="185">
        <v>1121789.26</v>
      </c>
      <c r="BM61" s="185">
        <v>0</v>
      </c>
      <c r="BN61" s="185">
        <v>3762516.4800000004</v>
      </c>
      <c r="BO61" s="185">
        <v>191395.24000000005</v>
      </c>
      <c r="BP61" s="185">
        <v>329313.05</v>
      </c>
      <c r="BQ61" s="185">
        <v>0</v>
      </c>
      <c r="BR61" s="185">
        <v>0</v>
      </c>
      <c r="BS61" s="185">
        <v>1056625.8800000001</v>
      </c>
      <c r="BT61" s="185">
        <v>866381.10000000009</v>
      </c>
      <c r="BU61" s="185">
        <v>0</v>
      </c>
      <c r="BV61" s="185">
        <v>0</v>
      </c>
      <c r="BW61" s="185">
        <v>1698809.5</v>
      </c>
      <c r="BX61" s="185">
        <v>0</v>
      </c>
      <c r="BY61" s="185">
        <v>11098361.219999997</v>
      </c>
      <c r="BZ61" s="185">
        <v>0</v>
      </c>
      <c r="CA61" s="185">
        <v>4944940.2700000014</v>
      </c>
      <c r="CB61" s="185">
        <v>660502.79</v>
      </c>
      <c r="CC61" s="185">
        <v>2129268.5700000003</v>
      </c>
      <c r="CD61" s="305" t="s">
        <v>221</v>
      </c>
      <c r="CE61" s="295">
        <f t="shared" si="0"/>
        <v>282146988.20999998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2117393</v>
      </c>
      <c r="D62" s="295">
        <f t="shared" si="1"/>
        <v>0</v>
      </c>
      <c r="E62" s="295">
        <f t="shared" si="1"/>
        <v>7052492</v>
      </c>
      <c r="F62" s="295">
        <f t="shared" si="1"/>
        <v>0</v>
      </c>
      <c r="G62" s="295">
        <f t="shared" si="1"/>
        <v>261726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1671599</v>
      </c>
      <c r="P62" s="295">
        <f t="shared" si="1"/>
        <v>1161687</v>
      </c>
      <c r="Q62" s="295">
        <f t="shared" si="1"/>
        <v>951972</v>
      </c>
      <c r="R62" s="295">
        <f t="shared" si="1"/>
        <v>61499</v>
      </c>
      <c r="S62" s="295">
        <f t="shared" si="1"/>
        <v>302468</v>
      </c>
      <c r="T62" s="295">
        <f t="shared" si="1"/>
        <v>133660</v>
      </c>
      <c r="U62" s="295">
        <f t="shared" si="1"/>
        <v>899162</v>
      </c>
      <c r="V62" s="295">
        <f t="shared" si="1"/>
        <v>377920</v>
      </c>
      <c r="W62" s="295">
        <f t="shared" si="1"/>
        <v>146272</v>
      </c>
      <c r="X62" s="295">
        <f t="shared" si="1"/>
        <v>197319</v>
      </c>
      <c r="Y62" s="295">
        <f t="shared" si="1"/>
        <v>1224529</v>
      </c>
      <c r="Z62" s="295">
        <f t="shared" si="1"/>
        <v>271292</v>
      </c>
      <c r="AA62" s="295">
        <f t="shared" si="1"/>
        <v>95374</v>
      </c>
      <c r="AB62" s="295">
        <f t="shared" si="1"/>
        <v>759426</v>
      </c>
      <c r="AC62" s="295">
        <f t="shared" si="1"/>
        <v>509955</v>
      </c>
      <c r="AD62" s="295">
        <f t="shared" si="1"/>
        <v>0</v>
      </c>
      <c r="AE62" s="295">
        <f t="shared" si="1"/>
        <v>566577</v>
      </c>
      <c r="AF62" s="295">
        <f t="shared" si="1"/>
        <v>0</v>
      </c>
      <c r="AG62" s="295">
        <f t="shared" si="1"/>
        <v>1488815</v>
      </c>
      <c r="AH62" s="295">
        <f t="shared" si="1"/>
        <v>0</v>
      </c>
      <c r="AI62" s="295">
        <f t="shared" si="1"/>
        <v>0</v>
      </c>
      <c r="AJ62" s="295">
        <f t="shared" si="1"/>
        <v>1193943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62401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90749</v>
      </c>
      <c r="AW62" s="295">
        <f t="shared" si="1"/>
        <v>107197</v>
      </c>
      <c r="AX62" s="295">
        <f t="shared" si="1"/>
        <v>41</v>
      </c>
      <c r="AY62" s="295">
        <f>ROUND(AY47+AY48,0)</f>
        <v>482274</v>
      </c>
      <c r="AZ62" s="295">
        <f>ROUND(AZ47+AZ48,0)</f>
        <v>153853</v>
      </c>
      <c r="BA62" s="295">
        <f>ROUND(BA47+BA48,0)</f>
        <v>20624</v>
      </c>
      <c r="BB62" s="295">
        <f t="shared" si="1"/>
        <v>529846</v>
      </c>
      <c r="BC62" s="295">
        <f t="shared" si="1"/>
        <v>120210</v>
      </c>
      <c r="BD62" s="295">
        <f t="shared" si="1"/>
        <v>0</v>
      </c>
      <c r="BE62" s="295">
        <f t="shared" si="1"/>
        <v>976238</v>
      </c>
      <c r="BF62" s="295">
        <f t="shared" si="1"/>
        <v>607584</v>
      </c>
      <c r="BG62" s="295">
        <f t="shared" si="1"/>
        <v>90095</v>
      </c>
      <c r="BH62" s="295">
        <f t="shared" si="1"/>
        <v>230045</v>
      </c>
      <c r="BI62" s="295">
        <f t="shared" si="1"/>
        <v>0</v>
      </c>
      <c r="BJ62" s="295">
        <f t="shared" si="1"/>
        <v>0</v>
      </c>
      <c r="BK62" s="295">
        <f t="shared" si="1"/>
        <v>0</v>
      </c>
      <c r="BL62" s="295">
        <f t="shared" si="1"/>
        <v>109918</v>
      </c>
      <c r="BM62" s="295">
        <f t="shared" si="1"/>
        <v>0</v>
      </c>
      <c r="BN62" s="295">
        <f t="shared" si="1"/>
        <v>368669</v>
      </c>
      <c r="BO62" s="295">
        <f t="shared" ref="BO62:CC62" si="2">ROUND(BO47+BO48,0)</f>
        <v>18754</v>
      </c>
      <c r="BP62" s="295">
        <f t="shared" si="2"/>
        <v>32268</v>
      </c>
      <c r="BQ62" s="295">
        <f t="shared" si="2"/>
        <v>0</v>
      </c>
      <c r="BR62" s="295">
        <f t="shared" si="2"/>
        <v>0</v>
      </c>
      <c r="BS62" s="295">
        <f t="shared" si="2"/>
        <v>103533</v>
      </c>
      <c r="BT62" s="295">
        <f t="shared" si="2"/>
        <v>84892</v>
      </c>
      <c r="BU62" s="295">
        <f t="shared" si="2"/>
        <v>0</v>
      </c>
      <c r="BV62" s="295">
        <f t="shared" si="2"/>
        <v>0</v>
      </c>
      <c r="BW62" s="295">
        <f t="shared" si="2"/>
        <v>166457</v>
      </c>
      <c r="BX62" s="295">
        <f t="shared" si="2"/>
        <v>0</v>
      </c>
      <c r="BY62" s="295">
        <f t="shared" si="2"/>
        <v>1087469</v>
      </c>
      <c r="BZ62" s="295">
        <f t="shared" si="2"/>
        <v>0</v>
      </c>
      <c r="CA62" s="295">
        <f t="shared" si="2"/>
        <v>484528</v>
      </c>
      <c r="CB62" s="295">
        <f t="shared" si="2"/>
        <v>64719</v>
      </c>
      <c r="CC62" s="295">
        <f t="shared" si="2"/>
        <v>208636</v>
      </c>
      <c r="CD62" s="305" t="s">
        <v>221</v>
      </c>
      <c r="CE62" s="295">
        <f t="shared" si="0"/>
        <v>27646080</v>
      </c>
      <c r="CF62" s="2"/>
    </row>
    <row r="63" spans="1:84" ht="12.65" customHeight="1" x14ac:dyDescent="0.35">
      <c r="A63" s="302" t="s">
        <v>236</v>
      </c>
      <c r="B63" s="295"/>
      <c r="C63" s="300">
        <v>1395616.71</v>
      </c>
      <c r="D63" s="300">
        <v>0</v>
      </c>
      <c r="E63" s="300">
        <v>6388175.7999999998</v>
      </c>
      <c r="F63" s="185">
        <v>0</v>
      </c>
      <c r="G63" s="300">
        <v>109617.42</v>
      </c>
      <c r="H63" s="300">
        <v>0</v>
      </c>
      <c r="I63" s="185">
        <v>0</v>
      </c>
      <c r="J63" s="185">
        <v>0</v>
      </c>
      <c r="K63" s="185">
        <v>0</v>
      </c>
      <c r="L63" s="185">
        <v>0</v>
      </c>
      <c r="M63" s="300">
        <v>0</v>
      </c>
      <c r="N63" s="300">
        <v>0</v>
      </c>
      <c r="O63" s="300">
        <v>348500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5900</v>
      </c>
      <c r="V63" s="185">
        <v>0</v>
      </c>
      <c r="W63" s="185">
        <v>0</v>
      </c>
      <c r="X63" s="185">
        <v>0</v>
      </c>
      <c r="Y63" s="185">
        <v>100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28701.049999999996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-27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162236.62</v>
      </c>
      <c r="BF63" s="185">
        <v>5400</v>
      </c>
      <c r="BG63" s="185">
        <v>0</v>
      </c>
      <c r="BH63" s="185">
        <v>101599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907679.67999999993</v>
      </c>
      <c r="BO63" s="185">
        <v>0</v>
      </c>
      <c r="BP63" s="185">
        <v>0</v>
      </c>
      <c r="BQ63" s="185">
        <v>0</v>
      </c>
      <c r="BR63" s="185">
        <v>0</v>
      </c>
      <c r="BS63" s="185">
        <v>112.5</v>
      </c>
      <c r="BT63" s="185">
        <v>0</v>
      </c>
      <c r="BU63" s="185">
        <v>0</v>
      </c>
      <c r="BV63" s="185">
        <v>0</v>
      </c>
      <c r="BW63" s="185">
        <v>2704798.1600000006</v>
      </c>
      <c r="BX63" s="185">
        <v>0</v>
      </c>
      <c r="BY63" s="185">
        <v>35343.890000000007</v>
      </c>
      <c r="BZ63" s="185">
        <v>0</v>
      </c>
      <c r="CA63" s="185">
        <v>1998000</v>
      </c>
      <c r="CB63" s="185">
        <v>850</v>
      </c>
      <c r="CC63" s="185">
        <v>33607437.100000001</v>
      </c>
      <c r="CD63" s="305" t="s">
        <v>221</v>
      </c>
      <c r="CE63" s="295">
        <f t="shared" si="0"/>
        <v>47800040.93</v>
      </c>
      <c r="CF63" s="2"/>
    </row>
    <row r="64" spans="1:84" ht="12.65" customHeight="1" x14ac:dyDescent="0.35">
      <c r="A64" s="302" t="s">
        <v>237</v>
      </c>
      <c r="B64" s="295"/>
      <c r="C64" s="300">
        <v>1957864.3900000001</v>
      </c>
      <c r="D64" s="300">
        <v>0</v>
      </c>
      <c r="E64" s="185">
        <v>4213575.0100000026</v>
      </c>
      <c r="F64" s="185">
        <v>0</v>
      </c>
      <c r="G64" s="300">
        <v>133873.44</v>
      </c>
      <c r="H64" s="300">
        <v>0</v>
      </c>
      <c r="I64" s="185">
        <v>0</v>
      </c>
      <c r="J64" s="185">
        <v>0</v>
      </c>
      <c r="K64" s="185">
        <v>0</v>
      </c>
      <c r="L64" s="185">
        <v>0</v>
      </c>
      <c r="M64" s="300">
        <v>0</v>
      </c>
      <c r="N64" s="300">
        <v>0</v>
      </c>
      <c r="O64" s="300">
        <v>1992081.03</v>
      </c>
      <c r="P64" s="185">
        <v>34465587.109999999</v>
      </c>
      <c r="Q64" s="185">
        <v>1031449.13</v>
      </c>
      <c r="R64" s="185">
        <v>981507.95000000007</v>
      </c>
      <c r="S64" s="185">
        <v>-5611393.25</v>
      </c>
      <c r="T64" s="185">
        <v>501736.42</v>
      </c>
      <c r="U64" s="185">
        <v>6277296.3300000001</v>
      </c>
      <c r="V64" s="185">
        <v>16743589.539999999</v>
      </c>
      <c r="W64" s="185">
        <v>146228.25999999998</v>
      </c>
      <c r="X64" s="185">
        <v>818301.87999999989</v>
      </c>
      <c r="Y64" s="185">
        <v>2764695.8000000003</v>
      </c>
      <c r="Z64" s="185">
        <v>78549.319999999992</v>
      </c>
      <c r="AA64" s="185">
        <v>3249564.4600000004</v>
      </c>
      <c r="AB64" s="185">
        <v>17069356.439999998</v>
      </c>
      <c r="AC64" s="185">
        <v>1767924.4900000002</v>
      </c>
      <c r="AD64" s="185">
        <v>0</v>
      </c>
      <c r="AE64" s="185">
        <v>17897.45</v>
      </c>
      <c r="AF64" s="185">
        <v>0</v>
      </c>
      <c r="AG64" s="185">
        <v>2683776.6599999997</v>
      </c>
      <c r="AH64" s="185">
        <v>0</v>
      </c>
      <c r="AI64" s="185">
        <v>0</v>
      </c>
      <c r="AJ64" s="185">
        <v>814461.5199999999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46770.33</v>
      </c>
      <c r="AS64" s="185">
        <v>0</v>
      </c>
      <c r="AT64" s="185">
        <v>0</v>
      </c>
      <c r="AU64" s="185">
        <v>0</v>
      </c>
      <c r="AV64" s="185">
        <v>1384.98</v>
      </c>
      <c r="AW64" s="185">
        <v>4314.5</v>
      </c>
      <c r="AX64" s="185">
        <v>1857.8799999999999</v>
      </c>
      <c r="AY64" s="185">
        <v>1970850.0400000003</v>
      </c>
      <c r="AZ64" s="185">
        <v>1571791.4900000002</v>
      </c>
      <c r="BA64" s="185">
        <v>39.6</v>
      </c>
      <c r="BB64" s="185">
        <v>38880.03</v>
      </c>
      <c r="BC64" s="185">
        <v>42337.67</v>
      </c>
      <c r="BD64" s="185">
        <v>-149088.22999999998</v>
      </c>
      <c r="BE64" s="185">
        <v>2447603.4899999998</v>
      </c>
      <c r="BF64" s="185">
        <v>1000434.95</v>
      </c>
      <c r="BG64" s="185">
        <v>1438.86</v>
      </c>
      <c r="BH64" s="185">
        <v>2524.1200000000003</v>
      </c>
      <c r="BI64" s="185">
        <v>0</v>
      </c>
      <c r="BJ64" s="185">
        <v>252.46</v>
      </c>
      <c r="BK64" s="185">
        <v>0</v>
      </c>
      <c r="BL64" s="185">
        <v>5234.1900000000005</v>
      </c>
      <c r="BM64" s="185">
        <v>2.48</v>
      </c>
      <c r="BN64" s="185">
        <v>1951104.16</v>
      </c>
      <c r="BO64" s="185">
        <v>0</v>
      </c>
      <c r="BP64" s="185">
        <v>0</v>
      </c>
      <c r="BQ64" s="185">
        <v>0</v>
      </c>
      <c r="BR64" s="185">
        <v>0</v>
      </c>
      <c r="BS64" s="185">
        <v>14485.449999999999</v>
      </c>
      <c r="BT64" s="185">
        <v>3913.7900000000004</v>
      </c>
      <c r="BU64" s="185">
        <v>0</v>
      </c>
      <c r="BV64" s="185">
        <v>0</v>
      </c>
      <c r="BW64" s="185">
        <v>90233.58</v>
      </c>
      <c r="BX64" s="185">
        <v>0</v>
      </c>
      <c r="BY64" s="185">
        <v>52080.259999999995</v>
      </c>
      <c r="BZ64" s="185">
        <v>0</v>
      </c>
      <c r="CA64" s="185">
        <v>10750.68</v>
      </c>
      <c r="CB64" s="185">
        <v>11679.93</v>
      </c>
      <c r="CC64" s="185">
        <v>2478111.5500000007</v>
      </c>
      <c r="CD64" s="305" t="s">
        <v>221</v>
      </c>
      <c r="CE64" s="295">
        <f t="shared" si="0"/>
        <v>103696911.62</v>
      </c>
      <c r="CF64" s="2"/>
    </row>
    <row r="65" spans="1:84" ht="12.65" customHeight="1" x14ac:dyDescent="0.35">
      <c r="A65" s="302" t="s">
        <v>238</v>
      </c>
      <c r="B65" s="295"/>
      <c r="C65" s="300">
        <v>982.7600000000001</v>
      </c>
      <c r="D65" s="300">
        <v>0</v>
      </c>
      <c r="E65" s="300">
        <v>705.8</v>
      </c>
      <c r="F65" s="300">
        <v>0</v>
      </c>
      <c r="G65" s="300">
        <v>0</v>
      </c>
      <c r="H65" s="300">
        <v>0</v>
      </c>
      <c r="I65" s="185">
        <v>0</v>
      </c>
      <c r="J65" s="300">
        <v>0</v>
      </c>
      <c r="K65" s="185">
        <v>0</v>
      </c>
      <c r="L65" s="185">
        <v>0</v>
      </c>
      <c r="M65" s="300">
        <v>0</v>
      </c>
      <c r="N65" s="300">
        <v>0</v>
      </c>
      <c r="O65" s="300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3476.4399999999996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3553.5499999999997</v>
      </c>
      <c r="AD65" s="185">
        <v>0</v>
      </c>
      <c r="AE65" s="185">
        <v>860.54000000000008</v>
      </c>
      <c r="AF65" s="185">
        <v>0</v>
      </c>
      <c r="AG65" s="185">
        <v>25</v>
      </c>
      <c r="AH65" s="185">
        <v>0</v>
      </c>
      <c r="AI65" s="185">
        <v>0</v>
      </c>
      <c r="AJ65" s="185">
        <v>20411.63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1274.25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150</v>
      </c>
      <c r="BC65" s="185">
        <v>0</v>
      </c>
      <c r="BD65" s="185">
        <v>0</v>
      </c>
      <c r="BE65" s="185">
        <v>5284368.8099999996</v>
      </c>
      <c r="BF65" s="185">
        <v>137522.54999999993</v>
      </c>
      <c r="BG65" s="185">
        <v>17434.939999999999</v>
      </c>
      <c r="BH65" s="185">
        <v>5346.2300000000005</v>
      </c>
      <c r="BI65" s="185">
        <v>0</v>
      </c>
      <c r="BJ65" s="185">
        <v>0</v>
      </c>
      <c r="BK65" s="185">
        <v>0</v>
      </c>
      <c r="BL65" s="185">
        <v>975</v>
      </c>
      <c r="BM65" s="185">
        <v>0</v>
      </c>
      <c r="BN65" s="185">
        <v>59307.28</v>
      </c>
      <c r="BO65" s="185">
        <v>0</v>
      </c>
      <c r="BP65" s="185">
        <v>0</v>
      </c>
      <c r="BQ65" s="185">
        <v>0</v>
      </c>
      <c r="BR65" s="185">
        <v>0</v>
      </c>
      <c r="BS65" s="185">
        <v>875</v>
      </c>
      <c r="BT65" s="185">
        <v>1255.48</v>
      </c>
      <c r="BU65" s="185">
        <v>0</v>
      </c>
      <c r="BV65" s="185">
        <v>0</v>
      </c>
      <c r="BW65" s="185">
        <v>2871.71</v>
      </c>
      <c r="BX65" s="185">
        <v>0</v>
      </c>
      <c r="BY65" s="185">
        <v>9437.3900000000012</v>
      </c>
      <c r="BZ65" s="185">
        <v>0</v>
      </c>
      <c r="CA65" s="185">
        <v>0</v>
      </c>
      <c r="CB65" s="185">
        <v>0</v>
      </c>
      <c r="CC65" s="185">
        <v>2485</v>
      </c>
      <c r="CD65" s="305" t="s">
        <v>221</v>
      </c>
      <c r="CE65" s="295">
        <f t="shared" si="0"/>
        <v>5553319.3600000003</v>
      </c>
      <c r="CF65" s="2"/>
    </row>
    <row r="66" spans="1:84" ht="12.65" customHeight="1" x14ac:dyDescent="0.35">
      <c r="A66" s="302" t="s">
        <v>239</v>
      </c>
      <c r="B66" s="295"/>
      <c r="C66" s="300">
        <v>346988.69999999995</v>
      </c>
      <c r="D66" s="300">
        <v>0</v>
      </c>
      <c r="E66" s="300">
        <v>165662.72</v>
      </c>
      <c r="F66" s="300">
        <v>0</v>
      </c>
      <c r="G66" s="300">
        <v>1242659.27</v>
      </c>
      <c r="H66" s="300">
        <v>0</v>
      </c>
      <c r="I66" s="300">
        <v>0</v>
      </c>
      <c r="J66" s="300">
        <v>0</v>
      </c>
      <c r="K66" s="185">
        <v>0</v>
      </c>
      <c r="L66" s="185">
        <v>0</v>
      </c>
      <c r="M66" s="300">
        <v>0</v>
      </c>
      <c r="N66" s="300">
        <v>0</v>
      </c>
      <c r="O66" s="185">
        <v>115921.11</v>
      </c>
      <c r="P66" s="185">
        <v>2989077.42</v>
      </c>
      <c r="Q66" s="185">
        <v>74419.789999999994</v>
      </c>
      <c r="R66" s="185">
        <v>8659.119999999999</v>
      </c>
      <c r="S66" s="300">
        <v>1030388.3699999998</v>
      </c>
      <c r="T66" s="300">
        <v>55</v>
      </c>
      <c r="U66" s="185">
        <v>4047922.95</v>
      </c>
      <c r="V66" s="185">
        <v>314780.68</v>
      </c>
      <c r="W66" s="185">
        <v>157447.11000000002</v>
      </c>
      <c r="X66" s="185">
        <v>298751.19000000006</v>
      </c>
      <c r="Y66" s="185">
        <v>745379.08999999985</v>
      </c>
      <c r="Z66" s="185">
        <v>2341605.9499999997</v>
      </c>
      <c r="AA66" s="185">
        <v>39083.870000000003</v>
      </c>
      <c r="AB66" s="185">
        <v>294609.41000000003</v>
      </c>
      <c r="AC66" s="185">
        <v>80396.94</v>
      </c>
      <c r="AD66" s="185">
        <v>2329111.6999999997</v>
      </c>
      <c r="AE66" s="185">
        <v>3184.04</v>
      </c>
      <c r="AF66" s="185">
        <v>0</v>
      </c>
      <c r="AG66" s="185">
        <v>419598.76999999996</v>
      </c>
      <c r="AH66" s="185">
        <v>0</v>
      </c>
      <c r="AI66" s="185">
        <v>0</v>
      </c>
      <c r="AJ66" s="185">
        <v>233608.62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2023.6699999999998</v>
      </c>
      <c r="AS66" s="185">
        <v>0</v>
      </c>
      <c r="AT66" s="185">
        <v>0</v>
      </c>
      <c r="AU66" s="185">
        <v>0</v>
      </c>
      <c r="AV66" s="185">
        <v>8304.49</v>
      </c>
      <c r="AW66" s="185">
        <v>466150.72000000003</v>
      </c>
      <c r="AX66" s="185">
        <v>10487.76</v>
      </c>
      <c r="AY66" s="185">
        <v>745842.72</v>
      </c>
      <c r="AZ66" s="185">
        <v>433463.56000000006</v>
      </c>
      <c r="BA66" s="185">
        <v>2867528.55</v>
      </c>
      <c r="BB66" s="185">
        <v>39384.55999999999</v>
      </c>
      <c r="BC66" s="185">
        <v>32390.329999999998</v>
      </c>
      <c r="BD66" s="185">
        <v>132960.61000000002</v>
      </c>
      <c r="BE66" s="185">
        <v>9713413.950000003</v>
      </c>
      <c r="BF66" s="185">
        <v>2288937.3200000003</v>
      </c>
      <c r="BG66" s="185">
        <v>55489.029999999977</v>
      </c>
      <c r="BH66" s="185">
        <v>106580.23999999998</v>
      </c>
      <c r="BI66" s="185">
        <v>0</v>
      </c>
      <c r="BJ66" s="185">
        <v>0</v>
      </c>
      <c r="BK66" s="185">
        <v>0</v>
      </c>
      <c r="BL66" s="185">
        <v>865.54</v>
      </c>
      <c r="BM66" s="185">
        <v>0</v>
      </c>
      <c r="BN66" s="185">
        <v>1374918.3299999998</v>
      </c>
      <c r="BO66" s="185">
        <v>78.73</v>
      </c>
      <c r="BP66" s="185">
        <v>72961.45</v>
      </c>
      <c r="BQ66" s="185">
        <v>0</v>
      </c>
      <c r="BR66" s="185">
        <v>0</v>
      </c>
      <c r="BS66" s="185">
        <v>5869.51</v>
      </c>
      <c r="BT66" s="185">
        <v>1499.0300000000002</v>
      </c>
      <c r="BU66" s="185">
        <v>0</v>
      </c>
      <c r="BV66" s="185">
        <v>261.36</v>
      </c>
      <c r="BW66" s="185">
        <v>82218.649999999994</v>
      </c>
      <c r="BX66" s="185">
        <v>0</v>
      </c>
      <c r="BY66" s="185">
        <v>552413.21000000008</v>
      </c>
      <c r="BZ66" s="185">
        <v>0</v>
      </c>
      <c r="CA66" s="185">
        <v>489.08000000000004</v>
      </c>
      <c r="CB66" s="185">
        <v>33647.760000000002</v>
      </c>
      <c r="CC66" s="185">
        <v>2829094.1600000011</v>
      </c>
      <c r="CD66" s="305" t="s">
        <v>221</v>
      </c>
      <c r="CE66" s="295">
        <f t="shared" si="0"/>
        <v>39136586.139999993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1036682</v>
      </c>
      <c r="D67" s="295">
        <f>ROUND(D51+D52,0)</f>
        <v>0</v>
      </c>
      <c r="E67" s="295">
        <f t="shared" ref="E67:BP67" si="3">ROUND(E51+E52,0)</f>
        <v>4006812</v>
      </c>
      <c r="F67" s="295">
        <f t="shared" si="3"/>
        <v>0</v>
      </c>
      <c r="G67" s="295">
        <f t="shared" si="3"/>
        <v>208895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1179015</v>
      </c>
      <c r="P67" s="295">
        <f t="shared" si="3"/>
        <v>1678766</v>
      </c>
      <c r="Q67" s="295">
        <f t="shared" si="3"/>
        <v>941714</v>
      </c>
      <c r="R67" s="295">
        <f t="shared" si="3"/>
        <v>23204</v>
      </c>
      <c r="S67" s="295">
        <f t="shared" si="3"/>
        <v>1785048</v>
      </c>
      <c r="T67" s="295">
        <f t="shared" si="3"/>
        <v>3501</v>
      </c>
      <c r="U67" s="295">
        <f t="shared" si="3"/>
        <v>543844</v>
      </c>
      <c r="V67" s="295">
        <f t="shared" si="3"/>
        <v>224787</v>
      </c>
      <c r="W67" s="295">
        <f t="shared" si="3"/>
        <v>87364</v>
      </c>
      <c r="X67" s="295">
        <f t="shared" si="3"/>
        <v>135480</v>
      </c>
      <c r="Y67" s="295">
        <f t="shared" si="3"/>
        <v>923528</v>
      </c>
      <c r="Z67" s="295">
        <f t="shared" si="3"/>
        <v>2454</v>
      </c>
      <c r="AA67" s="295">
        <f t="shared" si="3"/>
        <v>144029</v>
      </c>
      <c r="AB67" s="295">
        <f t="shared" si="3"/>
        <v>249270</v>
      </c>
      <c r="AC67" s="295">
        <f t="shared" si="3"/>
        <v>75116</v>
      </c>
      <c r="AD67" s="295">
        <f t="shared" si="3"/>
        <v>0</v>
      </c>
      <c r="AE67" s="295">
        <f t="shared" si="3"/>
        <v>247991</v>
      </c>
      <c r="AF67" s="295">
        <f t="shared" si="3"/>
        <v>0</v>
      </c>
      <c r="AG67" s="295">
        <f t="shared" si="3"/>
        <v>967607</v>
      </c>
      <c r="AH67" s="295">
        <f t="shared" si="3"/>
        <v>0</v>
      </c>
      <c r="AI67" s="295">
        <f t="shared" si="3"/>
        <v>0</v>
      </c>
      <c r="AJ67" s="295">
        <f t="shared" si="3"/>
        <v>532061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267620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391958</v>
      </c>
      <c r="AW67" s="295">
        <f t="shared" si="3"/>
        <v>209364</v>
      </c>
      <c r="AX67" s="295">
        <f t="shared" si="3"/>
        <v>0</v>
      </c>
      <c r="AY67" s="295">
        <f t="shared" si="3"/>
        <v>911373</v>
      </c>
      <c r="AZ67" s="295">
        <f>ROUND(AZ51+AZ52,0)</f>
        <v>17663</v>
      </c>
      <c r="BA67" s="295">
        <f>ROUND(BA51+BA52,0)</f>
        <v>134280</v>
      </c>
      <c r="BB67" s="295">
        <f t="shared" si="3"/>
        <v>100099</v>
      </c>
      <c r="BC67" s="295">
        <f t="shared" si="3"/>
        <v>46096</v>
      </c>
      <c r="BD67" s="295">
        <f t="shared" si="3"/>
        <v>30739</v>
      </c>
      <c r="BE67" s="295">
        <f t="shared" si="3"/>
        <v>6569941</v>
      </c>
      <c r="BF67" s="295">
        <f t="shared" si="3"/>
        <v>753919</v>
      </c>
      <c r="BG67" s="295">
        <f t="shared" si="3"/>
        <v>44126</v>
      </c>
      <c r="BH67" s="295">
        <f t="shared" si="3"/>
        <v>666205</v>
      </c>
      <c r="BI67" s="295">
        <f t="shared" si="3"/>
        <v>0</v>
      </c>
      <c r="BJ67" s="295">
        <f t="shared" si="3"/>
        <v>0</v>
      </c>
      <c r="BK67" s="295">
        <f t="shared" si="3"/>
        <v>36053</v>
      </c>
      <c r="BL67" s="295">
        <f t="shared" si="3"/>
        <v>72496</v>
      </c>
      <c r="BM67" s="295">
        <f t="shared" si="3"/>
        <v>3278</v>
      </c>
      <c r="BN67" s="295">
        <f t="shared" si="3"/>
        <v>785264</v>
      </c>
      <c r="BO67" s="295">
        <f t="shared" si="3"/>
        <v>51733</v>
      </c>
      <c r="BP67" s="295">
        <f t="shared" si="3"/>
        <v>126113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277937</v>
      </c>
      <c r="BT67" s="295">
        <f t="shared" si="4"/>
        <v>162440</v>
      </c>
      <c r="BU67" s="295">
        <f t="shared" si="4"/>
        <v>0</v>
      </c>
      <c r="BV67" s="295">
        <f t="shared" si="4"/>
        <v>0</v>
      </c>
      <c r="BW67" s="295">
        <f t="shared" si="4"/>
        <v>467014</v>
      </c>
      <c r="BX67" s="295">
        <f t="shared" si="4"/>
        <v>0</v>
      </c>
      <c r="BY67" s="295">
        <f t="shared" si="4"/>
        <v>772009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217598</v>
      </c>
      <c r="CD67" s="305" t="s">
        <v>221</v>
      </c>
      <c r="CE67" s="295">
        <f t="shared" si="0"/>
        <v>28112486</v>
      </c>
      <c r="CF67" s="2"/>
    </row>
    <row r="68" spans="1:84" ht="12.65" customHeight="1" x14ac:dyDescent="0.35">
      <c r="A68" s="302" t="s">
        <v>240</v>
      </c>
      <c r="B68" s="295"/>
      <c r="C68" s="300">
        <v>0</v>
      </c>
      <c r="D68" s="300">
        <v>0</v>
      </c>
      <c r="E68" s="300">
        <v>0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668.22</v>
      </c>
      <c r="P68" s="185">
        <v>1016041.1100000001</v>
      </c>
      <c r="Q68" s="185">
        <v>0</v>
      </c>
      <c r="R68" s="185">
        <v>0</v>
      </c>
      <c r="S68" s="185">
        <v>359931.7</v>
      </c>
      <c r="T68" s="185">
        <v>0</v>
      </c>
      <c r="U68" s="185">
        <v>284572.27999999997</v>
      </c>
      <c r="V68" s="185">
        <v>2996</v>
      </c>
      <c r="W68" s="185">
        <v>477190.8</v>
      </c>
      <c r="X68" s="185">
        <v>0</v>
      </c>
      <c r="Y68" s="185">
        <v>546591.08000000007</v>
      </c>
      <c r="Z68" s="185">
        <v>2557832.9700000007</v>
      </c>
      <c r="AA68" s="185">
        <v>209265.66999999998</v>
      </c>
      <c r="AB68" s="185">
        <v>863774.45000000019</v>
      </c>
      <c r="AC68" s="185">
        <v>25703.21</v>
      </c>
      <c r="AD68" s="185">
        <v>0</v>
      </c>
      <c r="AE68" s="185">
        <v>0</v>
      </c>
      <c r="AF68" s="185">
        <v>0</v>
      </c>
      <c r="AG68" s="185">
        <v>14403.599999999997</v>
      </c>
      <c r="AH68" s="185">
        <v>0</v>
      </c>
      <c r="AI68" s="185">
        <v>0</v>
      </c>
      <c r="AJ68" s="185">
        <v>226674.36000000002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78253.079999999987</v>
      </c>
      <c r="AX68" s="185">
        <v>950859.39999999991</v>
      </c>
      <c r="AY68" s="185">
        <v>0</v>
      </c>
      <c r="AZ68" s="185">
        <v>30669.440000000006</v>
      </c>
      <c r="BA68" s="185">
        <v>0</v>
      </c>
      <c r="BB68" s="185">
        <v>0</v>
      </c>
      <c r="BC68" s="185">
        <v>0</v>
      </c>
      <c r="BD68" s="185">
        <v>0</v>
      </c>
      <c r="BE68" s="185">
        <v>15156.5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-1775172.01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70994.399999999994</v>
      </c>
      <c r="BX68" s="185">
        <v>0</v>
      </c>
      <c r="BY68" s="185">
        <v>493.63</v>
      </c>
      <c r="BZ68" s="185">
        <v>0</v>
      </c>
      <c r="CA68" s="185">
        <v>18549.96</v>
      </c>
      <c r="CB68" s="185">
        <v>56367.24000000002</v>
      </c>
      <c r="CC68" s="185">
        <v>893381.39999999991</v>
      </c>
      <c r="CD68" s="305" t="s">
        <v>221</v>
      </c>
      <c r="CE68" s="295">
        <f t="shared" si="0"/>
        <v>6925198.4900000002</v>
      </c>
      <c r="CF68" s="2"/>
    </row>
    <row r="69" spans="1:84" ht="12.65" customHeight="1" x14ac:dyDescent="0.35">
      <c r="A69" s="302" t="s">
        <v>241</v>
      </c>
      <c r="B69" s="295"/>
      <c r="C69" s="300">
        <v>48515.18</v>
      </c>
      <c r="D69" s="300">
        <v>0</v>
      </c>
      <c r="E69" s="185">
        <v>830927.6</v>
      </c>
      <c r="F69" s="185">
        <v>0</v>
      </c>
      <c r="G69" s="300">
        <v>36064.770000000004</v>
      </c>
      <c r="H69" s="300">
        <v>0</v>
      </c>
      <c r="I69" s="185">
        <v>0</v>
      </c>
      <c r="J69" s="185">
        <v>0</v>
      </c>
      <c r="K69" s="185">
        <v>0</v>
      </c>
      <c r="L69" s="185">
        <v>0</v>
      </c>
      <c r="M69" s="300">
        <v>0</v>
      </c>
      <c r="N69" s="300">
        <v>0</v>
      </c>
      <c r="O69" s="300">
        <v>46687.149999999994</v>
      </c>
      <c r="P69" s="185">
        <v>68013.290000000008</v>
      </c>
      <c r="Q69" s="185">
        <v>84225.319999999992</v>
      </c>
      <c r="R69" s="224">
        <v>12010.46</v>
      </c>
      <c r="S69" s="185">
        <v>53990.41</v>
      </c>
      <c r="T69" s="300">
        <v>700</v>
      </c>
      <c r="U69" s="185">
        <v>81897.119999999995</v>
      </c>
      <c r="V69" s="185">
        <v>77391.31</v>
      </c>
      <c r="W69" s="300">
        <v>13593.880000000001</v>
      </c>
      <c r="X69" s="185">
        <v>12695.64</v>
      </c>
      <c r="Y69" s="185">
        <v>136378.07</v>
      </c>
      <c r="Z69" s="185">
        <v>52390.34</v>
      </c>
      <c r="AA69" s="185">
        <v>2829.59</v>
      </c>
      <c r="AB69" s="185">
        <v>84207.13</v>
      </c>
      <c r="AC69" s="185">
        <v>86630.59</v>
      </c>
      <c r="AD69" s="185">
        <v>1625</v>
      </c>
      <c r="AE69" s="185">
        <v>15180.17</v>
      </c>
      <c r="AF69" s="185">
        <v>0</v>
      </c>
      <c r="AG69" s="185">
        <v>115951.01000000001</v>
      </c>
      <c r="AH69" s="185">
        <v>0</v>
      </c>
      <c r="AI69" s="185">
        <v>0</v>
      </c>
      <c r="AJ69" s="185">
        <v>170650.93</v>
      </c>
      <c r="AK69" s="185">
        <v>0</v>
      </c>
      <c r="AL69" s="185">
        <v>0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0</v>
      </c>
      <c r="AS69" s="300">
        <v>0</v>
      </c>
      <c r="AT69" s="300">
        <v>0</v>
      </c>
      <c r="AU69" s="185">
        <v>0</v>
      </c>
      <c r="AV69" s="185">
        <v>39019.519999999997</v>
      </c>
      <c r="AW69" s="185">
        <v>8457.7099999999991</v>
      </c>
      <c r="AX69" s="185">
        <v>18675.38</v>
      </c>
      <c r="AY69" s="185">
        <v>39062.859999999993</v>
      </c>
      <c r="AZ69" s="185">
        <v>27492.65</v>
      </c>
      <c r="BA69" s="185">
        <v>2167.6</v>
      </c>
      <c r="BB69" s="185">
        <v>79591.090000000011</v>
      </c>
      <c r="BC69" s="185">
        <v>1046.3899999999999</v>
      </c>
      <c r="BD69" s="185">
        <v>0</v>
      </c>
      <c r="BE69" s="185">
        <v>340322.77999999997</v>
      </c>
      <c r="BF69" s="185">
        <v>47019.86</v>
      </c>
      <c r="BG69" s="185">
        <v>11179.78</v>
      </c>
      <c r="BH69" s="224">
        <v>25676.68</v>
      </c>
      <c r="BI69" s="185">
        <v>0</v>
      </c>
      <c r="BJ69" s="185">
        <v>0</v>
      </c>
      <c r="BK69" s="185">
        <v>0</v>
      </c>
      <c r="BL69" s="185">
        <v>15389.779999999999</v>
      </c>
      <c r="BM69" s="185">
        <v>0</v>
      </c>
      <c r="BN69" s="185">
        <v>2365984.3199999998</v>
      </c>
      <c r="BO69" s="185">
        <v>592.91999999999996</v>
      </c>
      <c r="BP69" s="185">
        <v>921.4</v>
      </c>
      <c r="BQ69" s="185">
        <v>0</v>
      </c>
      <c r="BR69" s="185">
        <v>0</v>
      </c>
      <c r="BS69" s="185">
        <v>21737.559999999994</v>
      </c>
      <c r="BT69" s="185">
        <v>23648.07</v>
      </c>
      <c r="BU69" s="185">
        <v>0</v>
      </c>
      <c r="BV69" s="185">
        <v>0</v>
      </c>
      <c r="BW69" s="185">
        <v>12091.859999999999</v>
      </c>
      <c r="BX69" s="185">
        <v>0</v>
      </c>
      <c r="BY69" s="185">
        <v>491929.22000000003</v>
      </c>
      <c r="BZ69" s="185">
        <v>0</v>
      </c>
      <c r="CA69" s="185">
        <v>77015.530000000028</v>
      </c>
      <c r="CB69" s="185">
        <v>23149.69</v>
      </c>
      <c r="CC69" s="185">
        <v>207697502.06059638</v>
      </c>
      <c r="CD69" s="308">
        <v>42639484.940000646</v>
      </c>
      <c r="CE69" s="295">
        <f t="shared" si="0"/>
        <v>256041714.61059704</v>
      </c>
      <c r="CF69" s="2"/>
    </row>
    <row r="70" spans="1:84" ht="12.65" customHeight="1" x14ac:dyDescent="0.35">
      <c r="A70" s="302" t="s">
        <v>242</v>
      </c>
      <c r="B70" s="295"/>
      <c r="C70" s="300">
        <v>45951.3</v>
      </c>
      <c r="D70" s="300">
        <v>0</v>
      </c>
      <c r="E70" s="300">
        <v>3000</v>
      </c>
      <c r="F70" s="185">
        <v>0</v>
      </c>
      <c r="G70" s="300">
        <v>599.99</v>
      </c>
      <c r="H70" s="300">
        <v>0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345705.78</v>
      </c>
      <c r="P70" s="300">
        <v>0</v>
      </c>
      <c r="Q70" s="300">
        <v>0</v>
      </c>
      <c r="R70" s="300">
        <v>0</v>
      </c>
      <c r="S70" s="300">
        <v>0</v>
      </c>
      <c r="T70" s="300">
        <v>0</v>
      </c>
      <c r="U70" s="185">
        <v>301784.31999999995</v>
      </c>
      <c r="V70" s="300">
        <v>0</v>
      </c>
      <c r="W70" s="300">
        <v>0</v>
      </c>
      <c r="X70" s="185">
        <v>0</v>
      </c>
      <c r="Y70" s="185">
        <v>667112</v>
      </c>
      <c r="Z70" s="185">
        <v>1098</v>
      </c>
      <c r="AA70" s="185">
        <v>0</v>
      </c>
      <c r="AB70" s="185">
        <v>799567.52</v>
      </c>
      <c r="AC70" s="185">
        <v>0</v>
      </c>
      <c r="AD70" s="185">
        <v>0</v>
      </c>
      <c r="AE70" s="185">
        <v>0</v>
      </c>
      <c r="AF70" s="185">
        <v>0</v>
      </c>
      <c r="AG70" s="185">
        <v>5000</v>
      </c>
      <c r="AH70" s="185">
        <v>0</v>
      </c>
      <c r="AI70" s="185">
        <v>0</v>
      </c>
      <c r="AJ70" s="185">
        <v>7045111.6299999999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-100631.50000000009</v>
      </c>
      <c r="AW70" s="185">
        <v>4956952.8000000007</v>
      </c>
      <c r="AX70" s="185">
        <v>0</v>
      </c>
      <c r="AY70" s="185">
        <v>1169405.8099999998</v>
      </c>
      <c r="AZ70" s="185">
        <v>3116038.39</v>
      </c>
      <c r="BA70" s="185">
        <v>14347.260000000048</v>
      </c>
      <c r="BB70" s="185">
        <v>0</v>
      </c>
      <c r="BC70" s="185">
        <v>0</v>
      </c>
      <c r="BD70" s="185">
        <v>0</v>
      </c>
      <c r="BE70" s="185">
        <v>1896893.5399999998</v>
      </c>
      <c r="BF70" s="185">
        <v>410033.37</v>
      </c>
      <c r="BG70" s="185">
        <v>479794.72</v>
      </c>
      <c r="BH70" s="185">
        <v>4670.5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110092.38</v>
      </c>
      <c r="BO70" s="185">
        <v>0</v>
      </c>
      <c r="BP70" s="185">
        <v>242754.18</v>
      </c>
      <c r="BQ70" s="185">
        <v>0</v>
      </c>
      <c r="BR70" s="185">
        <v>0</v>
      </c>
      <c r="BS70" s="185">
        <v>5000</v>
      </c>
      <c r="BT70" s="185">
        <v>6725</v>
      </c>
      <c r="BU70" s="185">
        <v>0</v>
      </c>
      <c r="BV70" s="185">
        <v>0</v>
      </c>
      <c r="BW70" s="185">
        <v>925243.65</v>
      </c>
      <c r="BX70" s="185">
        <v>0</v>
      </c>
      <c r="BY70" s="185">
        <v>599.74</v>
      </c>
      <c r="BZ70" s="185">
        <v>0</v>
      </c>
      <c r="CA70" s="185">
        <v>974.9</v>
      </c>
      <c r="CB70" s="185">
        <v>121324</v>
      </c>
      <c r="CC70" s="185">
        <v>29129701.820000004</v>
      </c>
      <c r="CD70" s="308"/>
      <c r="CE70" s="295">
        <f t="shared" si="0"/>
        <v>51704851.099999994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28467521.209999997</v>
      </c>
      <c r="D71" s="295">
        <f t="shared" ref="D71:AI71" si="5">SUM(D61:D69)-D70</f>
        <v>0</v>
      </c>
      <c r="E71" s="295">
        <f t="shared" si="5"/>
        <v>94630809.990000024</v>
      </c>
      <c r="F71" s="295">
        <f t="shared" si="5"/>
        <v>0</v>
      </c>
      <c r="G71" s="295">
        <f t="shared" si="5"/>
        <v>4663326.8899999987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22068565.329999998</v>
      </c>
      <c r="P71" s="295">
        <f t="shared" si="5"/>
        <v>53234970.130000003</v>
      </c>
      <c r="Q71" s="295">
        <f t="shared" si="5"/>
        <v>12799301.440000001</v>
      </c>
      <c r="R71" s="295">
        <f t="shared" si="5"/>
        <v>1714514.9500000002</v>
      </c>
      <c r="S71" s="295">
        <f t="shared" si="5"/>
        <v>1007328.4600000001</v>
      </c>
      <c r="T71" s="295">
        <f t="shared" si="5"/>
        <v>2003740.3499999999</v>
      </c>
      <c r="U71" s="295">
        <f t="shared" si="5"/>
        <v>21018847.98</v>
      </c>
      <c r="V71" s="295">
        <f t="shared" si="5"/>
        <v>21598395.879999999</v>
      </c>
      <c r="W71" s="295">
        <f t="shared" si="5"/>
        <v>2520900.37</v>
      </c>
      <c r="X71" s="295">
        <f t="shared" si="5"/>
        <v>3476324.77</v>
      </c>
      <c r="Y71" s="295">
        <f t="shared" si="5"/>
        <v>18171235.710000001</v>
      </c>
      <c r="Z71" s="295">
        <f t="shared" si="5"/>
        <v>8071748.3900000006</v>
      </c>
      <c r="AA71" s="295">
        <f t="shared" si="5"/>
        <v>4713497.95</v>
      </c>
      <c r="AB71" s="295">
        <f t="shared" si="5"/>
        <v>26271537.439999998</v>
      </c>
      <c r="AC71" s="295">
        <f t="shared" si="5"/>
        <v>7753719.8099999996</v>
      </c>
      <c r="AD71" s="295">
        <f t="shared" si="5"/>
        <v>2330736.6999999997</v>
      </c>
      <c r="AE71" s="295">
        <f t="shared" si="5"/>
        <v>6633996.0200000005</v>
      </c>
      <c r="AF71" s="295">
        <f t="shared" si="5"/>
        <v>0</v>
      </c>
      <c r="AG71" s="295">
        <f t="shared" si="5"/>
        <v>20879546.760000002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8360397.5799999973</v>
      </c>
      <c r="AK71" s="295">
        <f t="shared" si="6"/>
        <v>0</v>
      </c>
      <c r="AL71" s="295">
        <f t="shared" si="6"/>
        <v>0</v>
      </c>
      <c r="AM71" s="295">
        <f t="shared" si="6"/>
        <v>0</v>
      </c>
      <c r="AN71" s="295">
        <f t="shared" si="6"/>
        <v>0</v>
      </c>
      <c r="AO71" s="295">
        <f t="shared" si="6"/>
        <v>699241.03</v>
      </c>
      <c r="AP71" s="295">
        <f t="shared" si="6"/>
        <v>0</v>
      </c>
      <c r="AQ71" s="295">
        <f t="shared" si="6"/>
        <v>0</v>
      </c>
      <c r="AR71" s="295">
        <f t="shared" si="6"/>
        <v>317688.25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1558204.56</v>
      </c>
      <c r="AW71" s="295">
        <f t="shared" si="6"/>
        <v>-2989197.6600000011</v>
      </c>
      <c r="AX71" s="295">
        <f t="shared" si="6"/>
        <v>982344.05999999994</v>
      </c>
      <c r="AY71" s="295">
        <f t="shared" si="6"/>
        <v>7901903.7699999986</v>
      </c>
      <c r="AZ71" s="295">
        <f t="shared" si="6"/>
        <v>689065.58000000007</v>
      </c>
      <c r="BA71" s="295">
        <f t="shared" si="6"/>
        <v>3220770.67</v>
      </c>
      <c r="BB71" s="295">
        <f t="shared" si="6"/>
        <v>6195383.4100000011</v>
      </c>
      <c r="BC71" s="295">
        <f t="shared" si="6"/>
        <v>1468905.65</v>
      </c>
      <c r="BD71" s="295">
        <f t="shared" si="6"/>
        <v>14611.380000000034</v>
      </c>
      <c r="BE71" s="295">
        <f t="shared" si="6"/>
        <v>33575558.010000005</v>
      </c>
      <c r="BF71" s="295">
        <f t="shared" si="6"/>
        <v>10631589.85</v>
      </c>
      <c r="BG71" s="295">
        <f t="shared" si="6"/>
        <v>659447.19999999995</v>
      </c>
      <c r="BH71" s="295">
        <f t="shared" si="6"/>
        <v>3481073.2</v>
      </c>
      <c r="BI71" s="295">
        <f t="shared" si="6"/>
        <v>0</v>
      </c>
      <c r="BJ71" s="295">
        <f t="shared" si="6"/>
        <v>252.46</v>
      </c>
      <c r="BK71" s="295">
        <f t="shared" si="6"/>
        <v>36053</v>
      </c>
      <c r="BL71" s="295">
        <f t="shared" si="6"/>
        <v>1326667.77</v>
      </c>
      <c r="BM71" s="295">
        <f t="shared" si="6"/>
        <v>3280.48</v>
      </c>
      <c r="BN71" s="295">
        <f t="shared" si="6"/>
        <v>9690178.8599999994</v>
      </c>
      <c r="BO71" s="295">
        <f t="shared" si="6"/>
        <v>262553.89000000007</v>
      </c>
      <c r="BP71" s="295">
        <f t="shared" ref="BP71:CC71" si="7">SUM(BP61:BP69)-BP70</f>
        <v>318822.72000000003</v>
      </c>
      <c r="BQ71" s="295">
        <f t="shared" si="7"/>
        <v>0</v>
      </c>
      <c r="BR71" s="295">
        <f t="shared" si="7"/>
        <v>0</v>
      </c>
      <c r="BS71" s="295">
        <f t="shared" si="7"/>
        <v>1476175.9000000001</v>
      </c>
      <c r="BT71" s="295">
        <f t="shared" si="7"/>
        <v>1137304.4700000002</v>
      </c>
      <c r="BU71" s="295">
        <f t="shared" si="7"/>
        <v>0</v>
      </c>
      <c r="BV71" s="295">
        <f t="shared" si="7"/>
        <v>261.36</v>
      </c>
      <c r="BW71" s="295">
        <f t="shared" si="7"/>
        <v>4370245.2100000009</v>
      </c>
      <c r="BX71" s="295">
        <f t="shared" si="7"/>
        <v>0</v>
      </c>
      <c r="BY71" s="295">
        <f t="shared" si="7"/>
        <v>14098937.08</v>
      </c>
      <c r="BZ71" s="295">
        <f t="shared" si="7"/>
        <v>0</v>
      </c>
      <c r="CA71" s="295">
        <f t="shared" si="7"/>
        <v>7533298.620000001</v>
      </c>
      <c r="CB71" s="295">
        <f t="shared" si="7"/>
        <v>729592.41</v>
      </c>
      <c r="CC71" s="295">
        <f t="shared" si="7"/>
        <v>220933812.02059639</v>
      </c>
      <c r="CD71" s="301">
        <f>CD69-CD70</f>
        <v>42639484.940000646</v>
      </c>
      <c r="CE71" s="295">
        <f>SUM(CE61:CE69)-CE70</f>
        <v>745354474.26059699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146747929.84999999</v>
      </c>
      <c r="D73" s="300">
        <v>0</v>
      </c>
      <c r="E73" s="185">
        <v>366030874.08000016</v>
      </c>
      <c r="F73" s="185">
        <v>0</v>
      </c>
      <c r="G73" s="300">
        <v>16294395</v>
      </c>
      <c r="H73" s="300">
        <v>0</v>
      </c>
      <c r="I73" s="185">
        <v>0</v>
      </c>
      <c r="J73" s="185">
        <v>0</v>
      </c>
      <c r="K73" s="185">
        <v>0</v>
      </c>
      <c r="L73" s="185">
        <v>0</v>
      </c>
      <c r="M73" s="300">
        <v>0</v>
      </c>
      <c r="N73" s="300">
        <v>0</v>
      </c>
      <c r="O73" s="300">
        <v>91096286.479999974</v>
      </c>
      <c r="P73" s="185">
        <v>288202000.74000001</v>
      </c>
      <c r="Q73" s="185">
        <v>11513118.739999998</v>
      </c>
      <c r="R73" s="185">
        <v>27491019.109999999</v>
      </c>
      <c r="S73" s="185">
        <v>0</v>
      </c>
      <c r="T73" s="185">
        <v>11714407.219999999</v>
      </c>
      <c r="U73" s="185">
        <v>82414435.189999998</v>
      </c>
      <c r="V73" s="185">
        <v>104672131.97</v>
      </c>
      <c r="W73" s="185">
        <v>12232846.810000002</v>
      </c>
      <c r="X73" s="185">
        <v>35881381.589999996</v>
      </c>
      <c r="Y73" s="185">
        <v>45440878.150000013</v>
      </c>
      <c r="Z73" s="185">
        <v>1568033</v>
      </c>
      <c r="AA73" s="185">
        <v>1924875.8000000003</v>
      </c>
      <c r="AB73" s="185">
        <v>128136647.56</v>
      </c>
      <c r="AC73" s="185">
        <v>60039286.109999999</v>
      </c>
      <c r="AD73" s="185">
        <v>6454643.5599999996</v>
      </c>
      <c r="AE73" s="185">
        <v>19187962.890000001</v>
      </c>
      <c r="AF73" s="185">
        <v>0</v>
      </c>
      <c r="AG73" s="185">
        <v>101546898.31</v>
      </c>
      <c r="AH73" s="185">
        <v>0</v>
      </c>
      <c r="AI73" s="185">
        <v>0</v>
      </c>
      <c r="AJ73" s="185">
        <v>491649.79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1559081701.95</v>
      </c>
      <c r="CF73" s="2"/>
    </row>
    <row r="74" spans="1:84" ht="12.65" customHeight="1" x14ac:dyDescent="0.35">
      <c r="A74" s="302" t="s">
        <v>246</v>
      </c>
      <c r="B74" s="295"/>
      <c r="C74" s="300">
        <v>898525.64</v>
      </c>
      <c r="D74" s="300">
        <v>0</v>
      </c>
      <c r="E74" s="185">
        <v>73276124.95999983</v>
      </c>
      <c r="F74" s="185">
        <v>0</v>
      </c>
      <c r="G74" s="300">
        <v>0</v>
      </c>
      <c r="H74" s="300">
        <v>0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12113092.260000002</v>
      </c>
      <c r="P74" s="185">
        <v>180751719.77000001</v>
      </c>
      <c r="Q74" s="185">
        <v>10907124.26</v>
      </c>
      <c r="R74" s="185">
        <v>22134438.890000004</v>
      </c>
      <c r="S74" s="185">
        <v>0</v>
      </c>
      <c r="T74" s="185">
        <v>746288.38</v>
      </c>
      <c r="U74" s="185">
        <v>46807204.259999998</v>
      </c>
      <c r="V74" s="185">
        <v>94408602.280000001</v>
      </c>
      <c r="W74" s="185">
        <v>20142412.93</v>
      </c>
      <c r="X74" s="185">
        <v>50981516.990000002</v>
      </c>
      <c r="Y74" s="185">
        <v>90902979.669999987</v>
      </c>
      <c r="Z74" s="185">
        <v>45678650.93</v>
      </c>
      <c r="AA74" s="185">
        <v>16706264.600000001</v>
      </c>
      <c r="AB74" s="185">
        <v>48459187.54999999</v>
      </c>
      <c r="AC74" s="185">
        <v>3796784.13</v>
      </c>
      <c r="AD74" s="185">
        <v>50166.44</v>
      </c>
      <c r="AE74" s="185">
        <v>3268549.82</v>
      </c>
      <c r="AF74" s="185">
        <v>0</v>
      </c>
      <c r="AG74" s="185">
        <v>164005318.63</v>
      </c>
      <c r="AH74" s="185">
        <v>0</v>
      </c>
      <c r="AI74" s="185">
        <v>0</v>
      </c>
      <c r="AJ74" s="185">
        <v>38988043.510000005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925022995.89999986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147646455.48999998</v>
      </c>
      <c r="D75" s="295">
        <f t="shared" si="9"/>
        <v>0</v>
      </c>
      <c r="E75" s="295">
        <f t="shared" si="9"/>
        <v>439306999.03999996</v>
      </c>
      <c r="F75" s="295">
        <f t="shared" si="9"/>
        <v>0</v>
      </c>
      <c r="G75" s="295">
        <f t="shared" si="9"/>
        <v>16294395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103209378.73999998</v>
      </c>
      <c r="P75" s="295">
        <f t="shared" si="9"/>
        <v>468953720.50999999</v>
      </c>
      <c r="Q75" s="295">
        <f t="shared" si="9"/>
        <v>22420243</v>
      </c>
      <c r="R75" s="295">
        <f t="shared" si="9"/>
        <v>49625458</v>
      </c>
      <c r="S75" s="295">
        <f t="shared" si="9"/>
        <v>0</v>
      </c>
      <c r="T75" s="295">
        <f t="shared" si="9"/>
        <v>12460695.6</v>
      </c>
      <c r="U75" s="295">
        <f t="shared" si="9"/>
        <v>129221639.44999999</v>
      </c>
      <c r="V75" s="295">
        <f t="shared" si="9"/>
        <v>199080734.25</v>
      </c>
      <c r="W75" s="295">
        <f t="shared" si="9"/>
        <v>32375259.740000002</v>
      </c>
      <c r="X75" s="295">
        <f t="shared" si="9"/>
        <v>86862898.579999998</v>
      </c>
      <c r="Y75" s="295">
        <f t="shared" si="9"/>
        <v>136343857.81999999</v>
      </c>
      <c r="Z75" s="295">
        <f t="shared" si="9"/>
        <v>47246683.93</v>
      </c>
      <c r="AA75" s="295">
        <f t="shared" si="9"/>
        <v>18631140.400000002</v>
      </c>
      <c r="AB75" s="295">
        <f t="shared" si="9"/>
        <v>176595835.10999998</v>
      </c>
      <c r="AC75" s="295">
        <f t="shared" si="9"/>
        <v>63836070.240000002</v>
      </c>
      <c r="AD75" s="295">
        <f t="shared" si="9"/>
        <v>6504810</v>
      </c>
      <c r="AE75" s="295">
        <f t="shared" si="9"/>
        <v>22456512.710000001</v>
      </c>
      <c r="AF75" s="295">
        <f t="shared" si="9"/>
        <v>0</v>
      </c>
      <c r="AG75" s="295">
        <f t="shared" si="9"/>
        <v>265552216.94</v>
      </c>
      <c r="AH75" s="295">
        <f t="shared" si="9"/>
        <v>0</v>
      </c>
      <c r="AI75" s="295">
        <f t="shared" si="9"/>
        <v>0</v>
      </c>
      <c r="AJ75" s="295">
        <f t="shared" si="9"/>
        <v>39479693.300000004</v>
      </c>
      <c r="AK75" s="295">
        <f t="shared" si="9"/>
        <v>0</v>
      </c>
      <c r="AL75" s="295">
        <f t="shared" si="9"/>
        <v>0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0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2484104697.8499999</v>
      </c>
      <c r="CF75" s="2"/>
    </row>
    <row r="76" spans="1:84" ht="12.65" customHeight="1" x14ac:dyDescent="0.35">
      <c r="A76" s="302" t="s">
        <v>248</v>
      </c>
      <c r="B76" s="295"/>
      <c r="C76" s="300">
        <v>30563.06</v>
      </c>
      <c r="D76" s="300">
        <v>0</v>
      </c>
      <c r="E76" s="185">
        <v>118127.26999999984</v>
      </c>
      <c r="F76" s="185">
        <v>0</v>
      </c>
      <c r="G76" s="300">
        <v>6158.55</v>
      </c>
      <c r="H76" s="300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34759.250000000007</v>
      </c>
      <c r="P76" s="185">
        <v>49492.73</v>
      </c>
      <c r="Q76" s="185">
        <v>27763.230000000007</v>
      </c>
      <c r="R76" s="185">
        <v>684.07999999999993</v>
      </c>
      <c r="S76" s="185">
        <v>52626.079999999994</v>
      </c>
      <c r="T76" s="185">
        <v>103.21</v>
      </c>
      <c r="U76" s="185">
        <v>16033.41</v>
      </c>
      <c r="V76" s="185">
        <v>6627.0700000000006</v>
      </c>
      <c r="W76" s="185">
        <v>2575.63</v>
      </c>
      <c r="X76" s="185">
        <v>3994.16</v>
      </c>
      <c r="Y76" s="185">
        <v>27227.090000000004</v>
      </c>
      <c r="Z76" s="185">
        <v>72.349999999999994</v>
      </c>
      <c r="AA76" s="185">
        <v>4246.2099999999991</v>
      </c>
      <c r="AB76" s="185">
        <v>7348.8899999999994</v>
      </c>
      <c r="AC76" s="185">
        <v>2214.5300000000002</v>
      </c>
      <c r="AD76" s="185">
        <v>0</v>
      </c>
      <c r="AE76" s="185">
        <v>7311.159999999998</v>
      </c>
      <c r="AF76" s="185">
        <v>0</v>
      </c>
      <c r="AG76" s="185">
        <v>28526.620000000024</v>
      </c>
      <c r="AH76" s="185">
        <v>0</v>
      </c>
      <c r="AI76" s="185">
        <v>0</v>
      </c>
      <c r="AJ76" s="185">
        <v>15686.010000000002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7889.88</v>
      </c>
      <c r="AS76" s="185">
        <v>0</v>
      </c>
      <c r="AT76" s="185">
        <v>0</v>
      </c>
      <c r="AU76" s="185">
        <v>0</v>
      </c>
      <c r="AV76" s="185">
        <v>11555.550000000001</v>
      </c>
      <c r="AW76" s="300">
        <v>6172.4000000000015</v>
      </c>
      <c r="AX76" s="185">
        <v>0</v>
      </c>
      <c r="AY76" s="185">
        <v>26868.73</v>
      </c>
      <c r="AZ76" s="185">
        <v>520.73</v>
      </c>
      <c r="BA76" s="185">
        <v>3958.7899999999995</v>
      </c>
      <c r="BB76" s="185">
        <v>2951.07</v>
      </c>
      <c r="BC76" s="185">
        <v>1358.98</v>
      </c>
      <c r="BD76" s="185">
        <v>906.2399999999999</v>
      </c>
      <c r="BE76" s="185">
        <v>193692.43000000008</v>
      </c>
      <c r="BF76" s="185">
        <v>22226.749999999996</v>
      </c>
      <c r="BG76" s="185">
        <v>1300.9100000000001</v>
      </c>
      <c r="BH76" s="185">
        <v>19640.780000000002</v>
      </c>
      <c r="BI76" s="185">
        <v>0</v>
      </c>
      <c r="BJ76" s="185">
        <v>0</v>
      </c>
      <c r="BK76" s="185">
        <v>1062.9000000000001</v>
      </c>
      <c r="BL76" s="185">
        <v>2137.3000000000002</v>
      </c>
      <c r="BM76" s="185">
        <v>96.63</v>
      </c>
      <c r="BN76" s="185">
        <v>23150.840000000004</v>
      </c>
      <c r="BO76" s="185">
        <v>1525.18</v>
      </c>
      <c r="BP76" s="185">
        <v>3718.01</v>
      </c>
      <c r="BQ76" s="185">
        <v>0</v>
      </c>
      <c r="BR76" s="185">
        <v>0</v>
      </c>
      <c r="BS76" s="185">
        <v>8194.0199999999986</v>
      </c>
      <c r="BT76" s="185">
        <v>4789</v>
      </c>
      <c r="BU76" s="185">
        <v>0</v>
      </c>
      <c r="BV76" s="185">
        <v>0</v>
      </c>
      <c r="BW76" s="185">
        <v>13768.32</v>
      </c>
      <c r="BX76" s="185">
        <v>0</v>
      </c>
      <c r="BY76" s="185">
        <v>22760.06</v>
      </c>
      <c r="BZ76" s="185">
        <v>0</v>
      </c>
      <c r="CA76" s="185">
        <v>0</v>
      </c>
      <c r="CB76" s="185">
        <v>0</v>
      </c>
      <c r="CC76" s="185">
        <v>6415.1400000000012</v>
      </c>
      <c r="CD76" s="305" t="s">
        <v>221</v>
      </c>
      <c r="CE76" s="295">
        <f t="shared" si="8"/>
        <v>828801.23000000021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202080.19592071761</v>
      </c>
      <c r="D77" s="300">
        <v>0</v>
      </c>
      <c r="E77" s="300">
        <v>601269.05275662651</v>
      </c>
      <c r="F77" s="300">
        <v>0</v>
      </c>
      <c r="G77" s="300">
        <v>22301.751322655891</v>
      </c>
      <c r="H77" s="300">
        <v>0</v>
      </c>
      <c r="I77" s="300">
        <v>0</v>
      </c>
      <c r="J77" s="300"/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>
        <v>0</v>
      </c>
      <c r="AX77" s="305" t="s">
        <v>221</v>
      </c>
      <c r="AY77" s="305" t="s">
        <v>221</v>
      </c>
      <c r="AZ77" s="300"/>
      <c r="BA77" s="300">
        <v>0</v>
      </c>
      <c r="BB77" s="300">
        <v>0</v>
      </c>
      <c r="BC77" s="300">
        <v>0</v>
      </c>
      <c r="BD77" s="305" t="s">
        <v>221</v>
      </c>
      <c r="BE77" s="305" t="s">
        <v>221</v>
      </c>
      <c r="BF77" s="300"/>
      <c r="BG77" s="305" t="s">
        <v>221</v>
      </c>
      <c r="BH77" s="300">
        <v>0</v>
      </c>
      <c r="BI77" s="300">
        <v>0</v>
      </c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825651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10653.669878216033</v>
      </c>
      <c r="D78" s="300">
        <v>0</v>
      </c>
      <c r="E78" s="300">
        <v>41176.797683049095</v>
      </c>
      <c r="F78" s="300">
        <v>0</v>
      </c>
      <c r="G78" s="300">
        <v>2146.747041313512</v>
      </c>
      <c r="H78" s="300">
        <v>0</v>
      </c>
      <c r="I78" s="300">
        <v>0</v>
      </c>
      <c r="J78" s="300">
        <v>0</v>
      </c>
      <c r="K78" s="300">
        <v>0</v>
      </c>
      <c r="L78" s="300">
        <v>0</v>
      </c>
      <c r="M78" s="300">
        <v>0</v>
      </c>
      <c r="N78" s="300">
        <v>0</v>
      </c>
      <c r="O78" s="300">
        <v>12116.377571957149</v>
      </c>
      <c r="P78" s="300">
        <v>17252.173270336116</v>
      </c>
      <c r="Q78" s="300">
        <v>9677.7052812442125</v>
      </c>
      <c r="R78" s="300">
        <v>238.45657111199017</v>
      </c>
      <c r="S78" s="300">
        <v>18344.396251703431</v>
      </c>
      <c r="T78" s="300">
        <v>35.976936475950922</v>
      </c>
      <c r="U78" s="300">
        <v>5588.9252307225679</v>
      </c>
      <c r="V78" s="300">
        <v>2310.0637187450839</v>
      </c>
      <c r="W78" s="300">
        <v>897.81297253709408</v>
      </c>
      <c r="X78" s="300">
        <v>1392.2840867627567</v>
      </c>
      <c r="Y78" s="300">
        <v>9490.8176277007933</v>
      </c>
      <c r="Z78" s="300">
        <v>25.219759267852428</v>
      </c>
      <c r="AA78" s="300">
        <v>1480.1436627608521</v>
      </c>
      <c r="AB78" s="300">
        <v>2561.67569711027</v>
      </c>
      <c r="AC78" s="300">
        <v>771.94075316430201</v>
      </c>
      <c r="AD78" s="300">
        <v>0</v>
      </c>
      <c r="AE78" s="300">
        <v>2548.5237756565575</v>
      </c>
      <c r="AF78" s="300">
        <v>0</v>
      </c>
      <c r="AG78" s="300">
        <v>9943.8077280650323</v>
      </c>
      <c r="AH78" s="300">
        <v>0</v>
      </c>
      <c r="AI78" s="300">
        <v>0</v>
      </c>
      <c r="AJ78" s="300">
        <v>5467.8285566430677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2750.2539634035043</v>
      </c>
      <c r="AS78" s="300">
        <v>0</v>
      </c>
      <c r="AT78" s="300">
        <v>0</v>
      </c>
      <c r="AU78" s="300">
        <v>0</v>
      </c>
      <c r="AV78" s="300">
        <v>4028.0330229112947</v>
      </c>
      <c r="AW78" s="300">
        <v>2151.5748735990655</v>
      </c>
      <c r="AX78" s="305" t="s">
        <v>221</v>
      </c>
      <c r="AY78" s="305" t="s">
        <v>221</v>
      </c>
      <c r="AZ78" s="305" t="s">
        <v>221</v>
      </c>
      <c r="BA78" s="300">
        <v>1379.9548139873048</v>
      </c>
      <c r="BB78" s="300">
        <v>1028.6838283701627</v>
      </c>
      <c r="BC78" s="300">
        <v>473.71317829752724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6846.3820792377437</v>
      </c>
      <c r="BI78" s="300">
        <v>0</v>
      </c>
      <c r="BJ78" s="305" t="s">
        <v>221</v>
      </c>
      <c r="BK78" s="300">
        <v>370.50562717070284</v>
      </c>
      <c r="BL78" s="300">
        <v>745.01992374818246</v>
      </c>
      <c r="BM78" s="300">
        <v>33.683280415377752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2856.2710689145565</v>
      </c>
      <c r="BT78" s="300">
        <v>1669.3493729612342</v>
      </c>
      <c r="BU78" s="300">
        <v>0</v>
      </c>
      <c r="BV78" s="300">
        <v>0</v>
      </c>
      <c r="BW78" s="300">
        <v>4799.3602753663854</v>
      </c>
      <c r="BX78" s="300">
        <v>0</v>
      </c>
      <c r="BY78" s="300">
        <v>7933.7005407308552</v>
      </c>
      <c r="BZ78" s="300">
        <v>0</v>
      </c>
      <c r="CA78" s="300">
        <v>0</v>
      </c>
      <c r="CB78" s="300">
        <v>0</v>
      </c>
      <c r="CC78" s="305" t="s">
        <v>221</v>
      </c>
      <c r="CD78" s="305" t="s">
        <v>221</v>
      </c>
      <c r="CE78" s="295">
        <f t="shared" si="8"/>
        <v>191187.82990365758</v>
      </c>
      <c r="CF78" s="295"/>
    </row>
    <row r="79" spans="1:84" ht="12.65" customHeight="1" x14ac:dyDescent="0.35">
      <c r="A79" s="302" t="s">
        <v>251</v>
      </c>
      <c r="B79" s="295"/>
      <c r="C79" s="225">
        <v>0</v>
      </c>
      <c r="D79" s="225">
        <v>0</v>
      </c>
      <c r="E79" s="300">
        <v>0</v>
      </c>
      <c r="F79" s="300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0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>
        <v>0</v>
      </c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0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142.69999999999999</v>
      </c>
      <c r="D80" s="187">
        <v>0</v>
      </c>
      <c r="E80" s="187">
        <v>505.88999999999993</v>
      </c>
      <c r="F80" s="187">
        <v>0</v>
      </c>
      <c r="G80" s="187">
        <v>14.86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105.43</v>
      </c>
      <c r="P80" s="187">
        <v>49.94</v>
      </c>
      <c r="Q80" s="187">
        <v>58.66</v>
      </c>
      <c r="R80" s="187">
        <v>0</v>
      </c>
      <c r="S80" s="187">
        <v>0.06</v>
      </c>
      <c r="T80" s="187">
        <v>9.5399999999999991</v>
      </c>
      <c r="U80" s="187">
        <v>0</v>
      </c>
      <c r="V80" s="187">
        <v>10.99</v>
      </c>
      <c r="W80" s="187">
        <v>0</v>
      </c>
      <c r="X80" s="187">
        <v>0.8</v>
      </c>
      <c r="Y80" s="187">
        <v>5.0600000000000005</v>
      </c>
      <c r="Z80" s="187">
        <v>1.8</v>
      </c>
      <c r="AA80" s="187">
        <v>0</v>
      </c>
      <c r="AB80" s="187">
        <v>0</v>
      </c>
      <c r="AC80" s="187">
        <v>0.15</v>
      </c>
      <c r="AD80" s="187">
        <v>0</v>
      </c>
      <c r="AE80" s="187">
        <v>0</v>
      </c>
      <c r="AF80" s="187">
        <v>0</v>
      </c>
      <c r="AG80" s="187">
        <v>102.26</v>
      </c>
      <c r="AH80" s="187">
        <v>0</v>
      </c>
      <c r="AI80" s="187">
        <v>0</v>
      </c>
      <c r="AJ80" s="187">
        <v>18.149999999999999</v>
      </c>
      <c r="AK80" s="187">
        <v>0</v>
      </c>
      <c r="AL80" s="187">
        <v>0</v>
      </c>
      <c r="AM80" s="187">
        <v>0</v>
      </c>
      <c r="AN80" s="187">
        <v>0</v>
      </c>
      <c r="AO80" s="187">
        <v>4.88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1031.1699999999998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>
        <v>1</v>
      </c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27557</v>
      </c>
      <c r="D111" s="174">
        <v>159296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4431</v>
      </c>
      <c r="D114" s="174">
        <v>5642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64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>
        <v>141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233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>
        <v>13</v>
      </c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46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>
        <v>19</v>
      </c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>
        <v>14</v>
      </c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530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571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29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12535</v>
      </c>
      <c r="C138" s="189">
        <v>5323</v>
      </c>
      <c r="D138" s="174">
        <v>9699</v>
      </c>
      <c r="E138" s="295">
        <f>SUM(B138:D138)</f>
        <v>27557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81817</v>
      </c>
      <c r="C139" s="189">
        <v>34390</v>
      </c>
      <c r="D139" s="174">
        <v>43089</v>
      </c>
      <c r="E139" s="295">
        <f>SUM(B139:D139)</f>
        <v>159296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176826.53280756337</v>
      </c>
      <c r="C140" s="174">
        <v>74654.803034316079</v>
      </c>
      <c r="D140" s="174">
        <v>184840.66415812043</v>
      </c>
      <c r="E140" s="295">
        <f>SUM(B140:D140)</f>
        <v>436321.99999999988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774873284.98000002</v>
      </c>
      <c r="C141" s="189">
        <v>285781076.20999992</v>
      </c>
      <c r="D141" s="174">
        <v>498427340.76000011</v>
      </c>
      <c r="E141" s="295">
        <f>SUM(B141:D141)</f>
        <v>1559081701.95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374880441.31000006</v>
      </c>
      <c r="C142" s="189">
        <v>158271640.93000004</v>
      </c>
      <c r="D142" s="174">
        <v>391870913.65999979</v>
      </c>
      <c r="E142" s="295">
        <f>SUM(B142:D142)</f>
        <v>925022995.89999986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20319972.129999995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1138986.29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-361829.73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0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5011345.75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1537607.6500000004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27646082.089999996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92720.560000000289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6832477.9299999997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6925198.4900000002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25251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25251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232238.36000000002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27177898.229999997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27410136.589999996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-657232.16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15861329.51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15204097.35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23626040.280000005</v>
      </c>
      <c r="C195" s="189">
        <v>0</v>
      </c>
      <c r="D195" s="174">
        <v>0</v>
      </c>
      <c r="E195" s="295">
        <f t="shared" ref="E195:E203" si="10">SUM(B195:C195)-D195</f>
        <v>23626040.280000005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12032365.23</v>
      </c>
      <c r="C196" s="189">
        <v>0</v>
      </c>
      <c r="D196" s="174">
        <v>0</v>
      </c>
      <c r="E196" s="295">
        <f t="shared" si="10"/>
        <v>12032365.23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551309328.47000003</v>
      </c>
      <c r="C197" s="189">
        <v>6577987.1799999997</v>
      </c>
      <c r="D197" s="174">
        <v>147306.69</v>
      </c>
      <c r="E197" s="295">
        <f t="shared" si="10"/>
        <v>557740008.95999992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58588881.609999992</v>
      </c>
      <c r="C199" s="189">
        <v>5431.92</v>
      </c>
      <c r="D199" s="174">
        <v>0</v>
      </c>
      <c r="E199" s="295">
        <f t="shared" si="10"/>
        <v>58594313.529999994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200929473.73000002</v>
      </c>
      <c r="C200" s="189">
        <v>376536.02</v>
      </c>
      <c r="D200" s="174">
        <v>0</v>
      </c>
      <c r="E200" s="295">
        <f t="shared" si="10"/>
        <v>201306009.75000003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781019.19999999902</v>
      </c>
      <c r="C202" s="189">
        <v>0</v>
      </c>
      <c r="D202" s="174">
        <v>0</v>
      </c>
      <c r="E202" s="295">
        <f t="shared" si="10"/>
        <v>781019.19999999902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18065751.049999844</v>
      </c>
      <c r="C203" s="189">
        <v>-798888.00999997277</v>
      </c>
      <c r="D203" s="174">
        <v>-2326131.7199999988</v>
      </c>
      <c r="E203" s="295">
        <f t="shared" si="10"/>
        <v>19592994.759999871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865332859.56999993</v>
      </c>
      <c r="C204" s="303">
        <f>SUM(C195:C203)</f>
        <v>6161067.1100000264</v>
      </c>
      <c r="D204" s="295">
        <f>SUM(D195:D203)</f>
        <v>-2178825.0299999989</v>
      </c>
      <c r="E204" s="295">
        <f>SUM(E195:E203)</f>
        <v>873672751.7099998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7893642.3100000005</v>
      </c>
      <c r="C209" s="189">
        <v>584813.26</v>
      </c>
      <c r="D209" s="174">
        <v>0</v>
      </c>
      <c r="E209" s="295">
        <f t="shared" ref="E209:E216" si="11">SUM(B209:C209)-D209</f>
        <v>8478455.5700000003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191847225.44</v>
      </c>
      <c r="C210" s="189">
        <v>19868298.779999971</v>
      </c>
      <c r="D210" s="174">
        <v>98412.74</v>
      </c>
      <c r="E210" s="295">
        <f t="shared" si="11"/>
        <v>211617111.47999996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47094111.010000005</v>
      </c>
      <c r="C212" s="189">
        <v>673148.71000000008</v>
      </c>
      <c r="D212" s="174">
        <v>-5431.92</v>
      </c>
      <c r="E212" s="295">
        <f t="shared" si="11"/>
        <v>47772691.640000008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172168855.09999999</v>
      </c>
      <c r="C213" s="189">
        <v>6986223.2499999404</v>
      </c>
      <c r="D213" s="174">
        <v>-257403.02</v>
      </c>
      <c r="E213" s="295">
        <f t="shared" si="11"/>
        <v>179412481.36999995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>
        <v>0</v>
      </c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419003833.86000001</v>
      </c>
      <c r="C217" s="303">
        <f>SUM(C208:C216)</f>
        <v>28112483.999999914</v>
      </c>
      <c r="D217" s="295">
        <f>SUM(D208:D216)</f>
        <v>-164422.19999999998</v>
      </c>
      <c r="E217" s="295">
        <f>SUM(E208:E216)</f>
        <v>447280740.05999994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19779596.969999999</v>
      </c>
      <c r="D221" s="312">
        <f>C221</f>
        <v>19779596.969999999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887969869.12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340453340.95000005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15724223.700000001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64418430.219999991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370757829.29000008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16786480.709999993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1696110173.9900002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1390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12464309.189999999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15337721.42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27802030.609999999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1743691801.5700002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4449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351534175.63000005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252610755.40000001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11409827.369999999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15040698.26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-290482.44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125087912.42000005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>
        <v>21833665.23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21833665.23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23626040.280000001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12032365.23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557740008.96000004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58594313.530000001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201306009.75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781019.19999999925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19592994.760000002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873672751.71000004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447280740.06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426392011.65000004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33690887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33690887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607004476.30000007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23308755.950000003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25491747.439999998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24342445.970000006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73142949.360000014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>
        <v>38290731</v>
      </c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38290731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0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2936461.6599999997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392778349.35000002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39487269.219999999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435202080.23000002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435202080.23000002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60368715.709999852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607004476.29999983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607004476.30000007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1559081701.9500005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925022995.90000045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2484104697.8500009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19779596.969999999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1696110173.9899998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27802030.609999996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1743691801.5699997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740412896.28000116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51704851.100000001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51704851.100000001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792117747.38000119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282146988.2100001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27646082.090000007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47800040.929999992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103696911.62000009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5553319.3600000003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39136586.140000015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28112483.960000008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6925198.4900000002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25251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27410136.589999996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15204097.35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213402229.67059639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797059325.41059673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-4941578.030595541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2392005.2400000002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-2549572.7905955408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-2549572.7905955408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Providence Regional Medical Center Everett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27557</v>
      </c>
      <c r="C414" s="2">
        <f>E138</f>
        <v>27557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159296</v>
      </c>
      <c r="C415" s="2">
        <f>E139</f>
        <v>159296</v>
      </c>
      <c r="D415" s="2">
        <f>SUM(C59:H59)+N59</f>
        <v>159296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4431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5642</v>
      </c>
      <c r="C424" s="2"/>
      <c r="D424" s="2">
        <f>J59</f>
        <v>5642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282146988.2100001</v>
      </c>
      <c r="C427" s="2">
        <f t="shared" ref="C427:C434" si="13">CE61</f>
        <v>282146988.20999998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27646082.090000007</v>
      </c>
      <c r="C428" s="2">
        <f t="shared" si="13"/>
        <v>27646080</v>
      </c>
      <c r="D428" s="2">
        <f>D173</f>
        <v>27646082.089999996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47800040.929999992</v>
      </c>
      <c r="C429" s="2">
        <f t="shared" si="13"/>
        <v>47800040.93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103696911.62000009</v>
      </c>
      <c r="C430" s="2">
        <f t="shared" si="13"/>
        <v>103696911.62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5553319.3600000003</v>
      </c>
      <c r="C431" s="2">
        <f t="shared" si="13"/>
        <v>5553319.3600000003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39136586.140000015</v>
      </c>
      <c r="C432" s="2">
        <f t="shared" si="13"/>
        <v>39136586.139999993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28112483.960000008</v>
      </c>
      <c r="C433" s="2">
        <f t="shared" si="13"/>
        <v>28112486</v>
      </c>
      <c r="D433" s="2">
        <f>C217</f>
        <v>28112483.999999914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6925198.4900000002</v>
      </c>
      <c r="C434" s="2">
        <f t="shared" si="13"/>
        <v>6925198.4900000002</v>
      </c>
      <c r="D434" s="2">
        <f>D177</f>
        <v>6925198.4900000002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25251</v>
      </c>
      <c r="C435" s="2"/>
      <c r="D435" s="2">
        <f>D181</f>
        <v>25251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27410136.589999996</v>
      </c>
      <c r="C436" s="2"/>
      <c r="D436" s="2">
        <f>D186</f>
        <v>27410136.589999996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15204097.35</v>
      </c>
      <c r="C437" s="2"/>
      <c r="D437" s="2">
        <f>D190</f>
        <v>15204097.35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42639484.939999998</v>
      </c>
      <c r="C438" s="2">
        <f>CD69</f>
        <v>42639484.940000646</v>
      </c>
      <c r="D438" s="2">
        <f>D181+D186+D190</f>
        <v>42639484.939999998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213402229.67059639</v>
      </c>
      <c r="C439" s="2">
        <f>SUM(C69:CC69)</f>
        <v>213402229.67059639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256041714.61059639</v>
      </c>
      <c r="C440" s="2">
        <f>CE69</f>
        <v>256041714.61059704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797059325.41059673</v>
      </c>
      <c r="C441" s="2">
        <f>SUM(C427:C437)+C440</f>
        <v>797059325.36059701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19779596.969999999</v>
      </c>
      <c r="C444" s="2">
        <f>C363</f>
        <v>19779596.969999999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1696110173.9900002</v>
      </c>
      <c r="C445" s="2">
        <f>C364</f>
        <v>1696110173.9899998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27802030.609999999</v>
      </c>
      <c r="C446" s="2">
        <f>C365</f>
        <v>27802030.609999996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1743691801.5700002</v>
      </c>
      <c r="C448" s="2">
        <f>D367</f>
        <v>1743691801.5699997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1390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12464309.189999999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15337721.42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51704851.100000001</v>
      </c>
      <c r="C458" s="2">
        <f>CE70</f>
        <v>51704851.099999994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1559081701.9500005</v>
      </c>
      <c r="C463" s="2">
        <f>CE73</f>
        <v>1559081701.95</v>
      </c>
      <c r="D463" s="2">
        <f>E141+E147+E153</f>
        <v>1559081701.95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925022995.90000045</v>
      </c>
      <c r="C464" s="2">
        <f>CE74</f>
        <v>925022995.89999986</v>
      </c>
      <c r="D464" s="2">
        <f>E142+E148+E154</f>
        <v>925022995.89999986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2484104697.8500009</v>
      </c>
      <c r="C465" s="2">
        <f>CE75</f>
        <v>2484104697.8499999</v>
      </c>
      <c r="D465" s="2">
        <f>D463+D464</f>
        <v>2484104697.8499999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23626040.280000001</v>
      </c>
      <c r="C468" s="2">
        <f>E195</f>
        <v>23626040.280000005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12032365.23</v>
      </c>
      <c r="C469" s="2">
        <f>E196</f>
        <v>12032365.23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557740008.96000004</v>
      </c>
      <c r="C470" s="2">
        <f>E197</f>
        <v>557740008.95999992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58594313.530000001</v>
      </c>
      <c r="C472" s="2">
        <f>E199</f>
        <v>58594313.529999994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201306009.75</v>
      </c>
      <c r="C473" s="2">
        <f>SUM(E200:E201)</f>
        <v>201306009.75000003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781019.19999999925</v>
      </c>
      <c r="C474" s="2">
        <f>E202</f>
        <v>781019.19999999902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19592994.760000002</v>
      </c>
      <c r="C475" s="2">
        <f>E203</f>
        <v>19592994.759999871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873672751.71000004</v>
      </c>
      <c r="C476" s="2">
        <f>E204</f>
        <v>873672751.7099998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447280740.06</v>
      </c>
      <c r="C478" s="2">
        <f>E217</f>
        <v>447280740.05999994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607004476.30000007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607004476.29999983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Providence Regional Medical Center Everett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26713937.270000011</v>
      </c>
      <c r="C496" s="333">
        <f>C71</f>
        <v>28467521.209999997</v>
      </c>
      <c r="D496" s="333">
        <f>'[1]Prior Year'!C59</f>
        <v>24231.126568377604</v>
      </c>
      <c r="E496" s="2">
        <f>C59</f>
        <v>38988.103798562144</v>
      </c>
      <c r="F496" s="334">
        <f t="shared" ref="F496:G511" si="15">IF(B496=0,"",IF(D496=0,"",B496/D496))</f>
        <v>1102.4636924996528</v>
      </c>
      <c r="G496" s="334">
        <f t="shared" si="15"/>
        <v>730.15916231991412</v>
      </c>
      <c r="H496" s="335">
        <f>IF(B496=0,"",IF(C496=0,"",IF(D496=0,"",IF(E496=0,"",IF(G496/F496-1&lt;-0.25,G496/F496-1,IF(G496/F496-1&gt;0.25,G496/F496-1,""))))))</f>
        <v>-0.33770230503972443</v>
      </c>
      <c r="I496" s="267" t="s">
        <v>1278</v>
      </c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90608603.760000005</v>
      </c>
      <c r="C498" s="333">
        <f>E71</f>
        <v>94630809.990000024</v>
      </c>
      <c r="D498" s="333">
        <f>'[1]Prior Year'!E59</f>
        <v>126849.00169780472</v>
      </c>
      <c r="E498" s="2">
        <f>E59</f>
        <v>116005.13416433768</v>
      </c>
      <c r="F498" s="334">
        <f t="shared" si="15"/>
        <v>714.30285258262381</v>
      </c>
      <c r="G498" s="334">
        <f t="shared" si="15"/>
        <v>815.74673976017391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4412784.6700000009</v>
      </c>
      <c r="C500" s="333">
        <f>G71</f>
        <v>4663326.8899999987</v>
      </c>
      <c r="D500" s="333">
        <f>'[1]Prior Year'!G59</f>
        <v>5751.8717338176903</v>
      </c>
      <c r="E500" s="2">
        <f>G59</f>
        <v>4302.7620371001703</v>
      </c>
      <c r="F500" s="334">
        <f t="shared" si="15"/>
        <v>767.19107695941318</v>
      </c>
      <c r="G500" s="334">
        <f t="shared" si="15"/>
        <v>1083.7984647514529</v>
      </c>
      <c r="H500" s="335">
        <f t="shared" si="16"/>
        <v>0.41268387667755579</v>
      </c>
      <c r="I500" s="267" t="s">
        <v>1279</v>
      </c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5961</v>
      </c>
      <c r="E503" s="2">
        <f>J59</f>
        <v>5642</v>
      </c>
      <c r="F503" s="334" t="str">
        <f t="shared" si="15"/>
        <v/>
      </c>
      <c r="G503" s="334" t="str">
        <f t="shared" si="15"/>
        <v/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22019463.59</v>
      </c>
      <c r="C508" s="333">
        <f>O71</f>
        <v>22068565.329999998</v>
      </c>
      <c r="D508" s="333">
        <f>'[1]Prior Year'!O59</f>
        <v>4604</v>
      </c>
      <c r="E508" s="2">
        <f>O59</f>
        <v>4431</v>
      </c>
      <c r="F508" s="334">
        <f t="shared" si="15"/>
        <v>4782.681057775847</v>
      </c>
      <c r="G508" s="334">
        <f t="shared" si="15"/>
        <v>4980.4931911532385</v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53433755.730000012</v>
      </c>
      <c r="C509" s="333">
        <f>P71</f>
        <v>53234970.130000003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13692997.91</v>
      </c>
      <c r="C510" s="333">
        <f>Q71</f>
        <v>12799301.440000001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1993955.61</v>
      </c>
      <c r="C511" s="333">
        <f>R71</f>
        <v>1714514.9500000002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5923207.5300000012</v>
      </c>
      <c r="C512" s="333">
        <f>S71</f>
        <v>1007328.4600000001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2133243.0300000003</v>
      </c>
      <c r="C513" s="333">
        <f>T71</f>
        <v>2003740.3499999999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19947275.789999999</v>
      </c>
      <c r="C514" s="333">
        <f>U71</f>
        <v>21018847.98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24043420.31000001</v>
      </c>
      <c r="C515" s="333">
        <f>V71</f>
        <v>21598395.879999999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1802209.8199999998</v>
      </c>
      <c r="C516" s="333">
        <f>W71</f>
        <v>2520900.37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3634824.5900000003</v>
      </c>
      <c r="C517" s="333">
        <f>X71</f>
        <v>3476324.77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17824780.529999997</v>
      </c>
      <c r="C518" s="333">
        <f>Y71</f>
        <v>18171235.710000001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8012500.9000000004</v>
      </c>
      <c r="C519" s="333">
        <f>Z71</f>
        <v>8071748.3900000006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3145590.0299999993</v>
      </c>
      <c r="C520" s="333">
        <f>AA71</f>
        <v>4713497.95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24782102.470000003</v>
      </c>
      <c r="C521" s="333">
        <f>AB71</f>
        <v>26271537.439999998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7059235.4400000004</v>
      </c>
      <c r="C522" s="333">
        <f>AC71</f>
        <v>7753719.8099999996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2367023.7699999996</v>
      </c>
      <c r="C523" s="333">
        <f>AD71</f>
        <v>2330736.6999999997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6366272.8700000001</v>
      </c>
      <c r="C524" s="333">
        <f>AE71</f>
        <v>6633996.0200000005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20421829.510000002</v>
      </c>
      <c r="C526" s="333">
        <f>AG71</f>
        <v>20879546.760000002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10652894.759999998</v>
      </c>
      <c r="C529" s="333">
        <f>AJ71</f>
        <v>8360397.5799999973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0</v>
      </c>
      <c r="C531" s="333">
        <f>AL71</f>
        <v>0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1068548.4300000002</v>
      </c>
      <c r="C534" s="333">
        <f>AO71</f>
        <v>699241.03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337693.69</v>
      </c>
      <c r="C537" s="333">
        <f>AR71</f>
        <v>317688.25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854017.79</v>
      </c>
      <c r="C541" s="333">
        <f>AV71</f>
        <v>1558204.56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408356.58999999962</v>
      </c>
      <c r="C542" s="333">
        <f>AW71</f>
        <v>-2989197.6600000011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843940.72999999986</v>
      </c>
      <c r="C543" s="333">
        <f>AX71</f>
        <v>982344.05999999994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7544427.6200000001</v>
      </c>
      <c r="C544" s="333">
        <f>AY71</f>
        <v>7901903.7699999986</v>
      </c>
      <c r="D544" s="333">
        <f>'[1]Prior Year'!AY59</f>
        <v>854089</v>
      </c>
      <c r="E544" s="2">
        <f>AY59</f>
        <v>825651</v>
      </c>
      <c r="F544" s="334">
        <f t="shared" ref="F544:G550" si="19">IF(B544=0,"",IF(D544=0,"",B544/D544))</f>
        <v>8.8333038126003256</v>
      </c>
      <c r="G544" s="334">
        <f t="shared" si="19"/>
        <v>9.5705131708191455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-149048.25</v>
      </c>
      <c r="C545" s="333">
        <f>AZ71</f>
        <v>689065.58000000007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3474721.25</v>
      </c>
      <c r="C546" s="333">
        <f>BA71</f>
        <v>3220770.67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6193777.0699999994</v>
      </c>
      <c r="C547" s="333">
        <f>BB71</f>
        <v>6195383.4100000011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1434643.8900000001</v>
      </c>
      <c r="C548" s="333">
        <f>BC71</f>
        <v>1468905.65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63571.390000000029</v>
      </c>
      <c r="C549" s="333">
        <f>BD71</f>
        <v>14611.380000000034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29100589.449999996</v>
      </c>
      <c r="C550" s="333">
        <f>BE71</f>
        <v>33575558.010000005</v>
      </c>
      <c r="D550" s="333">
        <f>'[1]Prior Year'!BE59</f>
        <v>828801.23000000021</v>
      </c>
      <c r="E550" s="2">
        <f>BE59</f>
        <v>828801.23000000021</v>
      </c>
      <c r="F550" s="334">
        <f t="shared" si="19"/>
        <v>35.111662961697085</v>
      </c>
      <c r="G550" s="334">
        <f t="shared" si="19"/>
        <v>40.510989601209928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9967289.1499999985</v>
      </c>
      <c r="C551" s="333">
        <f>BF71</f>
        <v>10631589.85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658583.18999999994</v>
      </c>
      <c r="C552" s="333">
        <f>BG71</f>
        <v>659447.19999999995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3467146.9999999995</v>
      </c>
      <c r="C553" s="333">
        <f>BH71</f>
        <v>3481073.2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752.13</v>
      </c>
      <c r="C555" s="333">
        <f>BJ71</f>
        <v>252.46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35271</v>
      </c>
      <c r="C556" s="333">
        <f>BK71</f>
        <v>36053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1891539.9600000002</v>
      </c>
      <c r="C557" s="333">
        <f>BL71</f>
        <v>1326667.77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3207</v>
      </c>
      <c r="C558" s="333">
        <f>BM71</f>
        <v>3280.48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15469068.870000001</v>
      </c>
      <c r="C559" s="333">
        <f>BN71</f>
        <v>9690178.8599999994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313855.76</v>
      </c>
      <c r="C560" s="333">
        <f>BO71</f>
        <v>262553.89000000007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500620.48000000004</v>
      </c>
      <c r="C561" s="333">
        <f>BP71</f>
        <v>318822.72000000003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1432202.4800000002</v>
      </c>
      <c r="C564" s="333">
        <f>BS71</f>
        <v>1476175.9000000001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1060133.5499999998</v>
      </c>
      <c r="C565" s="333">
        <f>BT71</f>
        <v>1137304.4700000002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0</v>
      </c>
      <c r="C567" s="333">
        <f>BV71</f>
        <v>261.36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3957833.9099999997</v>
      </c>
      <c r="C568" s="333">
        <f>BW71</f>
        <v>4370245.2100000009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13510108.200000001</v>
      </c>
      <c r="C570" s="333">
        <f>BY71</f>
        <v>14098937.08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6931730.9699999997</v>
      </c>
      <c r="C572" s="333">
        <f>CA71</f>
        <v>7533298.620000001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678124.94</v>
      </c>
      <c r="C573" s="333">
        <f>CB71</f>
        <v>729592.41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228302718.86237547</v>
      </c>
      <c r="C574" s="333">
        <f>CC71</f>
        <v>220933812.02059639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43020326.18</v>
      </c>
      <c r="C575" s="333">
        <f>CD71</f>
        <v>42639484.940000646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635108.80000000016</v>
      </c>
      <c r="E612" s="2">
        <f>SUM(C624:D647)+SUM(C668:D713)</f>
        <v>507889728.33048087</v>
      </c>
      <c r="F612" s="2">
        <f>CE64-(AX64+BD64+BE64+BG64+BJ64+BN64+BP64+BQ64+CB64+CC64+CD64)</f>
        <v>96953951.520000011</v>
      </c>
      <c r="G612" s="2">
        <f>CE77-(AX77+AY77+BD77+BE77+BG77+BJ77+BN77+BP77+BQ77+CB77+CC77+CD77)</f>
        <v>825651</v>
      </c>
      <c r="H612" s="326">
        <f>CE60-(AX60+AY60+AZ60+BD60+BE60+BG60+BJ60+BN60+BO60+BP60+BQ60+BR60+CB60+CC60+CD60)</f>
        <v>2793.3699999999994</v>
      </c>
      <c r="I612" s="2">
        <f>CE78-(AX78+AY78+AZ78+BD78+BE78+BF78+BG78+BJ78+BN78+BO78+BP78+BQ78+BR78+CB78+CC78+CD78)</f>
        <v>191187.82990365758</v>
      </c>
      <c r="J612" s="2">
        <f>CE79-(AX79+AY79+AZ79+BA79+BD79+BE79+BF79+BG79+BJ79+BN79+BO79+BP79+BQ79+BR79+CB79+CC79+CD79)</f>
        <v>0</v>
      </c>
      <c r="K612" s="2">
        <f>CE75-(AW75+AX75+AY75+AZ75+BA75+BB75+BC75+BD75+BE75+BF75+BG75+BH75+BI75+BJ75+BK75+BL75+BM75+BN75+BO75+BP75+BQ75+BR75+BS75+BT75+BU75+BV75+BW75+BX75+CB75+CC75+CD75)</f>
        <v>2484104697.8499999</v>
      </c>
      <c r="L612" s="326">
        <f>CE80-(AW80+AX80+AY80+AZ80+BA80+BB80+BC80+BD80+BE80+BF80+BG80+BH80+BI80+BJ80+BK80+BL80+BM80+BN80+BO80+BP80+BQ80+BR80+BS80+BT80+BU80+BV80+BW80+BX80+BY80+BZ80+CA80+CB80+CC80+CD80)</f>
        <v>1031.1699999999998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33575558.010000005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42639484.940000646</v>
      </c>
      <c r="D615" s="338">
        <f>SUM(C614:C615)</f>
        <v>76215042.950000644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982344.05999999994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252.46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659447.19999999995</v>
      </c>
      <c r="D618" s="2">
        <f>(D615/D612)*BG76</f>
        <v>156113.26992176037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9690178.8599999994</v>
      </c>
      <c r="D619" s="2">
        <f>(D615/D612)*BN76</f>
        <v>2778173.2278447296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220933812.02059639</v>
      </c>
      <c r="D620" s="2">
        <f>(D615/D612)*CC76</f>
        <v>769836.86988791067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318822.72000000003</v>
      </c>
      <c r="D621" s="2">
        <f>(D615/D612)*BP76</f>
        <v>446172.83186523605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729592.41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237464745.930116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14611.380000000034</v>
      </c>
      <c r="D624" s="2">
        <f>(D615/D612)*BD76</f>
        <v>108751.63518913383</v>
      </c>
      <c r="E624" s="2">
        <f>(E623/E612)*SUM(C624:D624)</f>
        <v>57678.597193442431</v>
      </c>
      <c r="F624" s="2">
        <f>SUM(C624:E624)</f>
        <v>181041.61238257628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7901903.7699999986</v>
      </c>
      <c r="D625" s="2">
        <f>(D615/D612)*AY76</f>
        <v>3224331.6593345427</v>
      </c>
      <c r="E625" s="2">
        <f>(E623/E612)*SUM(C625:D625)</f>
        <v>5202091.1666604737</v>
      </c>
      <c r="F625" s="2">
        <f>(F624/F612)*AY64</f>
        <v>3680.1580896087748</v>
      </c>
      <c r="G625" s="2">
        <f>SUM(C625:F625)</f>
        <v>16332006.754084624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262553.89000000007</v>
      </c>
      <c r="D627" s="2">
        <f>(D615/D612)*BO76</f>
        <v>183026.37155473512</v>
      </c>
      <c r="E627" s="2">
        <f>(E623/E612)*SUM(C627:D627)</f>
        <v>208331.84390120237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689065.58000000007</v>
      </c>
      <c r="D628" s="2">
        <f>(D615/D612)*AZ76</f>
        <v>62489.229113742127</v>
      </c>
      <c r="E628" s="2">
        <f>(E623/E612)*SUM(C628:D628)</f>
        <v>351390.7878889484</v>
      </c>
      <c r="F628" s="2">
        <f>(F624/F612)*AZ64</f>
        <v>2934.9981224861376</v>
      </c>
      <c r="G628" s="2">
        <f>(G625/G612)*AZ77</f>
        <v>0</v>
      </c>
      <c r="H628" s="2">
        <f>SUM(C626:G628)</f>
        <v>1759792.700581114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10631589.85</v>
      </c>
      <c r="D629" s="2">
        <f>(D615/D612)*BF76</f>
        <v>2667279.5368115292</v>
      </c>
      <c r="E629" s="2">
        <f>(E623/E612)*SUM(C629:D629)</f>
        <v>6217910.0382240787</v>
      </c>
      <c r="F629" s="2">
        <f>(F624/F612)*BF64</f>
        <v>1868.1070094860436</v>
      </c>
      <c r="G629" s="2">
        <f>(G625/G612)*BF77</f>
        <v>0</v>
      </c>
      <c r="H629" s="2">
        <f>(H628/H612)*BF60</f>
        <v>87505.488392413754</v>
      </c>
      <c r="I629" s="2">
        <f>SUM(C629:H629)</f>
        <v>19606153.020437505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3220770.67</v>
      </c>
      <c r="D630" s="2">
        <f>(D615/D612)*BA76</f>
        <v>475067.1851500608</v>
      </c>
      <c r="E630" s="2">
        <f>(E623/E612)*SUM(C630:D630)</f>
        <v>1727995.5634405832</v>
      </c>
      <c r="F630" s="2">
        <f>(F624/F612)*BA64</f>
        <v>7.39448752521564E-2</v>
      </c>
      <c r="G630" s="2">
        <f>(G625/G612)*BA77</f>
        <v>0</v>
      </c>
      <c r="H630" s="2">
        <f>(H628/H612)*BA60</f>
        <v>3376.7416687065352</v>
      </c>
      <c r="I630" s="2">
        <f>(I629/I612)*BA78</f>
        <v>141513.21900540529</v>
      </c>
      <c r="J630" s="2">
        <f>SUM(C630:I630)</f>
        <v>5568723.4532096311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-2989197.6600000011</v>
      </c>
      <c r="D631" s="2">
        <f>(D615/D612)*AW76</f>
        <v>740707.31047118851</v>
      </c>
      <c r="E631" s="2">
        <f>(E623/E612)*SUM(C631:D631)</f>
        <v>-1051285.6626030197</v>
      </c>
      <c r="F631" s="2">
        <f>(F624/F612)*AW64</f>
        <v>8.0564435423088074</v>
      </c>
      <c r="G631" s="2">
        <f>(G625/G612)*AW77</f>
        <v>0</v>
      </c>
      <c r="H631" s="2">
        <f>(H628/H612)*AW60</f>
        <v>8347.3558041719389</v>
      </c>
      <c r="I631" s="2">
        <f>(I629/I612)*AW78</f>
        <v>220642.21466381499</v>
      </c>
      <c r="J631" s="2" t="e">
        <f>(J630/J612)*AW79</f>
        <v>#DIV/0!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6195383.4100000011</v>
      </c>
      <c r="D632" s="2">
        <f>(D615/D612)*BB76</f>
        <v>354137.6324788105</v>
      </c>
      <c r="E632" s="2">
        <f>(E623/E612)*SUM(C632:D632)</f>
        <v>3062240.2138917991</v>
      </c>
      <c r="F632" s="2">
        <f>(F624/F612)*BB64</f>
        <v>72.60047899368935</v>
      </c>
      <c r="G632" s="2">
        <f>(G625/G612)*BB77</f>
        <v>0</v>
      </c>
      <c r="H632" s="2">
        <f>(H628/H612)*BB60</f>
        <v>38057.642575851081</v>
      </c>
      <c r="I632" s="2">
        <f>(I629/I612)*BB78</f>
        <v>105490.67144513386</v>
      </c>
      <c r="J632" s="2" t="e">
        <f>(J630/J612)*BB79</f>
        <v>#DIV/0!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1468905.65</v>
      </c>
      <c r="D633" s="2">
        <f>(D615/D612)*BC76</f>
        <v>163081.85159486352</v>
      </c>
      <c r="E633" s="2">
        <f>(E623/E612)*SUM(C633:D633)</f>
        <v>763038.65939808753</v>
      </c>
      <c r="F633" s="2">
        <f>(F624/F612)*BC64</f>
        <v>79.056912288307188</v>
      </c>
      <c r="G633" s="2">
        <f>(G625/G612)*BC77</f>
        <v>0</v>
      </c>
      <c r="H633" s="2">
        <f>(H628/H612)*BC60</f>
        <v>18729.576457209943</v>
      </c>
      <c r="I633" s="2">
        <f>(I629/I612)*BC78</f>
        <v>48578.892632336079</v>
      </c>
      <c r="J633" s="2" t="e">
        <f>(J630/J612)*BC79</f>
        <v>#DIV/0!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 t="e">
        <f>(J630/J612)*BI79</f>
        <v>#DIV/0!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36053</v>
      </c>
      <c r="D635" s="2">
        <f>(D615/D612)*BK76</f>
        <v>127551.3253029334</v>
      </c>
      <c r="E635" s="2">
        <f>(E623/E612)*SUM(C635:D635)</f>
        <v>76493.493319576432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37995.044061656554</v>
      </c>
      <c r="J635" s="2" t="e">
        <f>(J630/J612)*BK79</f>
        <v>#DIV/0!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3481073.2</v>
      </c>
      <c r="D636" s="2">
        <f>(D615/D612)*BH76</f>
        <v>2356955.0465550367</v>
      </c>
      <c r="E636" s="2">
        <f>(E623/E612)*SUM(C636:D636)</f>
        <v>2729580.4915333083</v>
      </c>
      <c r="F636" s="2">
        <f>(F624/F612)*BH64</f>
        <v>4.7132762252897233</v>
      </c>
      <c r="G636" s="2">
        <f>(G625/G612)*BH77</f>
        <v>0</v>
      </c>
      <c r="H636" s="2">
        <f>(H628/H612)*BH60</f>
        <v>13620.364715939419</v>
      </c>
      <c r="I636" s="2">
        <f>(I629/I612)*BH78</f>
        <v>702090.79076611425</v>
      </c>
      <c r="J636" s="2" t="e">
        <f>(J630/J612)*BH79</f>
        <v>#DIV/0!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1326667.77</v>
      </c>
      <c r="D637" s="2">
        <f>(D615/D612)*BL76</f>
        <v>256482.68658383624</v>
      </c>
      <c r="E637" s="2">
        <f>(E623/E612)*SUM(C637:D637)</f>
        <v>740204.81213040859</v>
      </c>
      <c r="F637" s="2">
        <f>(F624/F612)*BL64</f>
        <v>9.7737759241435498</v>
      </c>
      <c r="G637" s="2">
        <f>(G625/G612)*BL77</f>
        <v>0</v>
      </c>
      <c r="H637" s="2">
        <f>(H628/H612)*BL60</f>
        <v>10867.312273355919</v>
      </c>
      <c r="I637" s="2">
        <f>(I629/I612)*BL78</f>
        <v>76401.173838534713</v>
      </c>
      <c r="J637" s="2" t="e">
        <f>(J630/J612)*BL79</f>
        <v>#DIV/0!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3280.48</v>
      </c>
      <c r="D638" s="2">
        <f>(D615/D612)*BM76</f>
        <v>11595.902308798995</v>
      </c>
      <c r="E638" s="2">
        <f>(E623/E612)*SUM(C638:D638)</f>
        <v>6955.4790110257418</v>
      </c>
      <c r="F638" s="2">
        <f>(F624/F612)*BM64</f>
        <v>4.6308911774077749E-3</v>
      </c>
      <c r="G638" s="2">
        <f>(G625/G612)*BM77</f>
        <v>0</v>
      </c>
      <c r="H638" s="2">
        <f>(H628/H612)*BM60</f>
        <v>0</v>
      </c>
      <c r="I638" s="2">
        <f>(I629/I612)*BM78</f>
        <v>3454.1924053795015</v>
      </c>
      <c r="J638" s="2" t="e">
        <f>(J630/J612)*BM79</f>
        <v>#DIV/0!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1476175.9000000001</v>
      </c>
      <c r="D639" s="2">
        <f>(D615/D612)*BS76</f>
        <v>983308.03514793678</v>
      </c>
      <c r="E639" s="2">
        <f>(E623/E612)*SUM(C639:D639)</f>
        <v>1149936.0888808423</v>
      </c>
      <c r="F639" s="2">
        <f>(F624/F612)*BS64</f>
        <v>27.048605889428003</v>
      </c>
      <c r="G639" s="2">
        <f>(G625/G612)*BS77</f>
        <v>0</v>
      </c>
      <c r="H639" s="2">
        <f>(H628/H612)*BS60</f>
        <v>6942.4800726018684</v>
      </c>
      <c r="I639" s="2">
        <f>(I629/I612)*BS78</f>
        <v>292908.22367305955</v>
      </c>
      <c r="J639" s="2" t="e">
        <f>(J630/J612)*BS79</f>
        <v>#DIV/0!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1137304.4700000002</v>
      </c>
      <c r="D640" s="2">
        <f>(D615/D612)*BT76</f>
        <v>574694.98247788881</v>
      </c>
      <c r="E640" s="2">
        <f>(E623/E612)*SUM(C640:D640)</f>
        <v>800448.38936105988</v>
      </c>
      <c r="F640" s="2">
        <f>(F624/F612)*BT64</f>
        <v>7.3081998311398291</v>
      </c>
      <c r="G640" s="2">
        <f>(G625/G612)*BT77</f>
        <v>0</v>
      </c>
      <c r="H640" s="2">
        <f>(H628/H612)*BT60</f>
        <v>6570.7864933972314</v>
      </c>
      <c r="I640" s="2">
        <f>(I629/I612)*BT78</f>
        <v>171190.39045185174</v>
      </c>
      <c r="J640" s="2" t="e">
        <f>(J630/J612)*BT79</f>
        <v>#DIV/0!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 t="e">
        <f>(J630/J612)*BU79</f>
        <v>#DIV/0!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261.36</v>
      </c>
      <c r="D642" s="2">
        <f>(D615/D612)*BV76</f>
        <v>0</v>
      </c>
      <c r="E642" s="2">
        <f>(E623/E612)*SUM(C642:D642)</f>
        <v>122.19933291486174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0</v>
      </c>
      <c r="J642" s="2" t="e">
        <f>(J630/J612)*BV79</f>
        <v>#DIV/0!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4370245.2100000009</v>
      </c>
      <c r="D643" s="2">
        <f>(D615/D612)*BW76</f>
        <v>1652241.4744518616</v>
      </c>
      <c r="E643" s="2">
        <f>(E623/E612)*SUM(C643:D643)</f>
        <v>2815824.3622920685</v>
      </c>
      <c r="F643" s="2">
        <f>(F624/F612)*BW64</f>
        <v>168.49269739028978</v>
      </c>
      <c r="G643" s="2">
        <f>(G625/G612)*BW77</f>
        <v>0</v>
      </c>
      <c r="H643" s="2">
        <f>(H628/H612)*BW60</f>
        <v>5569.1037968965993</v>
      </c>
      <c r="I643" s="2">
        <f>(I629/I612)*BW78</f>
        <v>492170.40648695745</v>
      </c>
      <c r="J643" s="2" t="e">
        <f>(J630/J612)*BW79</f>
        <v>#DIV/0!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14098937.08</v>
      </c>
      <c r="D645" s="2">
        <f>(D615/D612)*BY76</f>
        <v>2731278.405282042</v>
      </c>
      <c r="E645" s="2">
        <f>(E623/E612)*SUM(C645:D645)</f>
        <v>7868997.1882263599</v>
      </c>
      <c r="F645" s="2">
        <f>(F624/F612)*BY64</f>
        <v>97.24920022221896</v>
      </c>
      <c r="G645" s="2">
        <f>(G625/G612)*BY77</f>
        <v>0</v>
      </c>
      <c r="H645" s="2">
        <f>(H628/H612)*BY60</f>
        <v>59477.272563914928</v>
      </c>
      <c r="I645" s="2">
        <f>(I629/I612)*BY78</f>
        <v>813594.39509450248</v>
      </c>
      <c r="J645" s="2" t="e">
        <f>(J630/J612)*BY79</f>
        <v>#DIV/0!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 t="e">
        <f>(J630/J612)*BZ79</f>
        <v>#DIV/0!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7533298.620000001</v>
      </c>
      <c r="D647" s="2">
        <f>(D615/D612)*CA76</f>
        <v>0</v>
      </c>
      <c r="E647" s="2">
        <f>(E623/E612)*SUM(C647:D647)</f>
        <v>3522207.1702343458</v>
      </c>
      <c r="F647" s="2">
        <f>(F624/F612)*CA64</f>
        <v>20.074689178683151</v>
      </c>
      <c r="G647" s="2">
        <f>(G625/G612)*CA77</f>
        <v>0</v>
      </c>
      <c r="H647" s="2">
        <f>(H628/H612)*CA60</f>
        <v>40684.697194975379</v>
      </c>
      <c r="I647" s="2">
        <f>(I629/I612)*CA78</f>
        <v>0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370388376.310597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28467521.209999997</v>
      </c>
      <c r="D668" s="2">
        <f>(D615/D612)*C76</f>
        <v>3667662.8171164468</v>
      </c>
      <c r="E668" s="2">
        <f>(E623/E612)*SUM(C668:D668)</f>
        <v>15024862.454889614</v>
      </c>
      <c r="F668" s="2">
        <f>(F624/F612)*C64</f>
        <v>3655.9100525047802</v>
      </c>
      <c r="G668" s="2">
        <f>(G625/G612)*C77</f>
        <v>3997300.4630817431</v>
      </c>
      <c r="H668" s="2">
        <f>(H628/H612)*C60</f>
        <v>118608.05111331704</v>
      </c>
      <c r="I668" s="2">
        <f>(I629/I612)*C78</f>
        <v>1092524.9895183488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0">ROUND(SUM(D668:L668),0)</f>
        <v>#DIV/0!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0"/>
        <v>#DIV/0!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94630809.990000024</v>
      </c>
      <c r="D670" s="2">
        <f>(D615/D612)*E76</f>
        <v>14175641.963418406</v>
      </c>
      <c r="E670" s="2">
        <f>(E623/E612)*SUM(C670:D670)</f>
        <v>50872650.158940494</v>
      </c>
      <c r="F670" s="2">
        <f>(F624/F612)*E64</f>
        <v>7867.9868303043904</v>
      </c>
      <c r="G670" s="2">
        <f>(G625/G612)*E77</f>
        <v>11893560.633540429</v>
      </c>
      <c r="H670" s="2">
        <f>(H628/H612)*E60</f>
        <v>527407.98932668823</v>
      </c>
      <c r="I670" s="2">
        <f>(I629/I612)*E78</f>
        <v>4222646.3717501117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0"/>
        <v>#DIV/0!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0"/>
        <v>#DIV/0!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4663326.8899999987</v>
      </c>
      <c r="D672" s="2">
        <f>(D615/D612)*G76</f>
        <v>739045.26714119897</v>
      </c>
      <c r="E672" s="2">
        <f>(E623/E612)*SUM(C672:D672)</f>
        <v>2525888.7119699912</v>
      </c>
      <c r="F672" s="2">
        <f>(F624/F612)*G64</f>
        <v>249.98118233275366</v>
      </c>
      <c r="G672" s="2">
        <f>(G625/G612)*G77</f>
        <v>441145.65746245295</v>
      </c>
      <c r="H672" s="2">
        <f>(H628/H612)*G60</f>
        <v>19554.862200867694</v>
      </c>
      <c r="I672" s="2">
        <f>(I629/I612)*G78</f>
        <v>220147.12447635239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0"/>
        <v>#DIV/0!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0"/>
        <v>#DIV/0!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0"/>
        <v>#DIV/0!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0"/>
        <v>#DIV/0!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0"/>
        <v>#DIV/0!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0"/>
        <v>#DIV/0!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0"/>
        <v>#DIV/0!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0"/>
        <v>#DIV/0!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22068565.329999998</v>
      </c>
      <c r="D680" s="2">
        <f>(D615/D612)*O76</f>
        <v>4171218.7449769387</v>
      </c>
      <c r="E680" s="2">
        <f>(E623/E612)*SUM(C680:D680)</f>
        <v>12268457.720355809</v>
      </c>
      <c r="F680" s="2">
        <f>(F624/F612)*O64</f>
        <v>3719.8026074630616</v>
      </c>
      <c r="G680" s="2">
        <f>(G625/G612)*O77</f>
        <v>0</v>
      </c>
      <c r="H680" s="2">
        <f>(H628/H612)*O60</f>
        <v>106600.45853765536</v>
      </c>
      <c r="I680" s="2">
        <f>(I629/I612)*O78</f>
        <v>1242524.4475492856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0"/>
        <v>#DIV/0!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53234970.130000003</v>
      </c>
      <c r="D681" s="2">
        <f>(D615/D612)*P76</f>
        <v>5939282.4389502779</v>
      </c>
      <c r="E681" s="2">
        <f>(E623/E612)*SUM(C681:D681)</f>
        <v>27667027.049515106</v>
      </c>
      <c r="F681" s="2">
        <f>(F624/F612)*P64</f>
        <v>64357.412609628278</v>
      </c>
      <c r="G681" s="2">
        <f>(G625/G612)*P77</f>
        <v>0</v>
      </c>
      <c r="H681" s="2">
        <f>(H628/H612)*P60</f>
        <v>74786.008114207609</v>
      </c>
      <c r="I681" s="2">
        <f>(I629/I612)*P78</f>
        <v>1769196.0269843549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0"/>
        <v>#DIV/0!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12799301.440000001</v>
      </c>
      <c r="D682" s="2">
        <f>(D615/D612)*Q76</f>
        <v>3331674.4577948633</v>
      </c>
      <c r="E682" s="2">
        <f>(E623/E612)*SUM(C682:D682)</f>
        <v>7542066.4752687691</v>
      </c>
      <c r="F682" s="2">
        <f>(F624/F612)*Q64</f>
        <v>1926.0196274443247</v>
      </c>
      <c r="G682" s="2">
        <f>(G625/G612)*Q77</f>
        <v>0</v>
      </c>
      <c r="H682" s="2">
        <f>(H628/H612)*Q60</f>
        <v>54897.251681173046</v>
      </c>
      <c r="I682" s="2">
        <f>(I629/I612)*Q78</f>
        <v>992440.63142713811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0"/>
        <v>#DIV/0!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1714514.9500000002</v>
      </c>
      <c r="D683" s="2">
        <f>(D615/D612)*R76</f>
        <v>82091.740157334338</v>
      </c>
      <c r="E683" s="2">
        <f>(E623/E612)*SUM(C683:D683)</f>
        <v>840006.6538399295</v>
      </c>
      <c r="F683" s="2">
        <f>(F624/F612)*R64</f>
        <v>1832.7647202462063</v>
      </c>
      <c r="G683" s="2">
        <f>(G625/G612)*R77</f>
        <v>0</v>
      </c>
      <c r="H683" s="2">
        <f>(H628/H612)*R60</f>
        <v>4863.5159855250849</v>
      </c>
      <c r="I683" s="2">
        <f>(I629/I612)*R78</f>
        <v>24453.523136417356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0"/>
        <v>#DIV/0!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1007328.4600000001</v>
      </c>
      <c r="D684" s="2">
        <f>(D615/D612)*S76</f>
        <v>6315294.2416955465</v>
      </c>
      <c r="E684" s="2">
        <f>(E623/E612)*SUM(C684:D684)</f>
        <v>3423705.2698745728</v>
      </c>
      <c r="F684" s="2">
        <f>(F624/F612)*S64</f>
        <v>-10478.125602576831</v>
      </c>
      <c r="G684" s="2">
        <f>(G625/G612)*S77</f>
        <v>0</v>
      </c>
      <c r="H684" s="2">
        <f>(H628/H612)*S60</f>
        <v>29634.688077603627</v>
      </c>
      <c r="I684" s="2">
        <f>(I629/I612)*S78</f>
        <v>1881202.5857486706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0"/>
        <v>#DIV/0!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2003740.3499999999</v>
      </c>
      <c r="D685" s="2">
        <f>(D615/D612)*T76</f>
        <v>12385.522894454562</v>
      </c>
      <c r="E685" s="2">
        <f>(E623/E612)*SUM(C685:D685)</f>
        <v>942643.23821585428</v>
      </c>
      <c r="F685" s="2">
        <f>(F624/F612)*T64</f>
        <v>936.88982288796842</v>
      </c>
      <c r="G685" s="2">
        <f>(G625/G612)*T77</f>
        <v>0</v>
      </c>
      <c r="H685" s="2">
        <f>(H628/H612)*T60</f>
        <v>6847.9817050074689</v>
      </c>
      <c r="I685" s="2">
        <f>(I629/I612)*T78</f>
        <v>3689.4049276541277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0"/>
        <v>#DIV/0!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21018847.98</v>
      </c>
      <c r="D686" s="2">
        <f>(D615/D612)*U76</f>
        <v>1924059.3608291515</v>
      </c>
      <c r="E686" s="2">
        <f>(E623/E612)*SUM(C686:D686)</f>
        <v>10726997.138723627</v>
      </c>
      <c r="F686" s="2">
        <f>(F624/F612)*U64</f>
        <v>11721.562980875486</v>
      </c>
      <c r="G686" s="2">
        <f>(G625/G612)*U77</f>
        <v>0</v>
      </c>
      <c r="H686" s="2">
        <f>(H628/H612)*U60</f>
        <v>76203.483628123591</v>
      </c>
      <c r="I686" s="2">
        <f>(I629/I612)*U78</f>
        <v>573139.63628620247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0"/>
        <v>#DIV/0!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21598395.879999999</v>
      </c>
      <c r="D687" s="2">
        <f>(D615/D612)*V76</f>
        <v>795269.13291495992</v>
      </c>
      <c r="E687" s="2">
        <f>(E623/E612)*SUM(C687:D687)</f>
        <v>10470197.911298923</v>
      </c>
      <c r="F687" s="2">
        <f>(F624/F612)*V64</f>
        <v>31265.218176985119</v>
      </c>
      <c r="G687" s="2">
        <f>(G625/G612)*V77</f>
        <v>0</v>
      </c>
      <c r="H687" s="2">
        <f>(H628/H612)*V60</f>
        <v>22194.516602337921</v>
      </c>
      <c r="I687" s="2">
        <f>(I629/I612)*V78</f>
        <v>236895.11398032014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0"/>
        <v>#DIV/0!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2520900.37</v>
      </c>
      <c r="D688" s="2">
        <f>(D615/D612)*W76</f>
        <v>309083.65790760593</v>
      </c>
      <c r="E688" s="2">
        <f>(E623/E612)*SUM(C688:D688)</f>
        <v>1323164.0663070972</v>
      </c>
      <c r="F688" s="2">
        <f>(F624/F612)*W64</f>
        <v>273.05127383939117</v>
      </c>
      <c r="G688" s="2">
        <f>(G625/G612)*W77</f>
        <v>0</v>
      </c>
      <c r="H688" s="2">
        <f>(H628/H612)*W60</f>
        <v>7868.5640750269822</v>
      </c>
      <c r="I688" s="2">
        <f>(I629/I612)*W78</f>
        <v>92069.973973585904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0"/>
        <v>#DIV/0!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3476324.77</v>
      </c>
      <c r="D689" s="2">
        <f>(D615/D612)*X76</f>
        <v>479311.69580578076</v>
      </c>
      <c r="E689" s="2">
        <f>(E623/E612)*SUM(C689:D689)</f>
        <v>1849464.8659900816</v>
      </c>
      <c r="F689" s="2">
        <f>(F624/F612)*X64</f>
        <v>1528.0108695758852</v>
      </c>
      <c r="G689" s="2">
        <f>(G625/G612)*X77</f>
        <v>0</v>
      </c>
      <c r="H689" s="2">
        <f>(H628/H612)*X60</f>
        <v>11931.993881586153</v>
      </c>
      <c r="I689" s="2">
        <f>(I629/I612)*X78</f>
        <v>142777.57567909127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0"/>
        <v>#DIV/0!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18171235.710000001</v>
      </c>
      <c r="D690" s="2">
        <f>(D615/D612)*Y76</f>
        <v>3267335.9804706415</v>
      </c>
      <c r="E690" s="2">
        <f>(E623/E612)*SUM(C690:D690)</f>
        <v>10023642.329441966</v>
      </c>
      <c r="F690" s="2">
        <f>(F624/F612)*Y64</f>
        <v>5162.5021727565854</v>
      </c>
      <c r="G690" s="2">
        <f>(G625/G612)*Y77</f>
        <v>0</v>
      </c>
      <c r="H690" s="2">
        <f>(H628/H612)*Y60</f>
        <v>79926.719311342924</v>
      </c>
      <c r="I690" s="2">
        <f>(I629/I612)*Y78</f>
        <v>973275.45791766734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0"/>
        <v>#DIV/0!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8071748.3900000006</v>
      </c>
      <c r="D691" s="2">
        <f>(D615/D612)*Z76</f>
        <v>8682.226348355658</v>
      </c>
      <c r="E691" s="2">
        <f>(E623/E612)*SUM(C691:D691)</f>
        <v>3778019.7083815206</v>
      </c>
      <c r="F691" s="2">
        <f>(F624/F612)*Z64</f>
        <v>146.67473910458872</v>
      </c>
      <c r="G691" s="2">
        <f>(G625/G612)*Z77</f>
        <v>0</v>
      </c>
      <c r="H691" s="2">
        <f>(H628/H612)*Z60</f>
        <v>16493.115090809159</v>
      </c>
      <c r="I691" s="2">
        <f>(I629/I612)*Z78</f>
        <v>2586.2653475029174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0"/>
        <v>#DIV/0!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4713497.95</v>
      </c>
      <c r="D692" s="2">
        <f>(D615/D612)*AA76</f>
        <v>509558.48434901558</v>
      </c>
      <c r="E692" s="2">
        <f>(E623/E612)*SUM(C692:D692)</f>
        <v>2442049.3268064205</v>
      </c>
      <c r="F692" s="2">
        <f>(F624/F612)*AA64</f>
        <v>6067.894914609622</v>
      </c>
      <c r="G692" s="2">
        <f>(G625/G612)*AA77</f>
        <v>0</v>
      </c>
      <c r="H692" s="2">
        <f>(H628/H612)*AA60</f>
        <v>4844.6163120062047</v>
      </c>
      <c r="I692" s="2">
        <f>(I629/I612)*AA78</f>
        <v>151787.50215923099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0"/>
        <v>#DIV/0!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26271537.439999998</v>
      </c>
      <c r="D693" s="2">
        <f>(D615/D612)*AB76</f>
        <v>881889.79114260431</v>
      </c>
      <c r="E693" s="2">
        <f>(E623/E612)*SUM(C693:D693)</f>
        <v>12695633.203236407</v>
      </c>
      <c r="F693" s="2">
        <f>(F624/F612)*AB64</f>
        <v>31873.521025009908</v>
      </c>
      <c r="G693" s="2">
        <f>(G625/G612)*AB77</f>
        <v>0</v>
      </c>
      <c r="H693" s="2">
        <f>(H628/H612)*AB60</f>
        <v>44074.038646027839</v>
      </c>
      <c r="I693" s="2">
        <f>(I629/I612)*AB78</f>
        <v>262697.71319434297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0"/>
        <v>#DIV/0!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7753719.8099999996</v>
      </c>
      <c r="D694" s="2">
        <f>(D615/D612)*AC76</f>
        <v>265750.52819936501</v>
      </c>
      <c r="E694" s="2">
        <f>(E623/E612)*SUM(C694:D694)</f>
        <v>3749517.6218950222</v>
      </c>
      <c r="F694" s="2">
        <f>(F624/F612)*AC64</f>
        <v>3301.2362593000566</v>
      </c>
      <c r="G694" s="2">
        <f>(G625/G612)*AC77</f>
        <v>0</v>
      </c>
      <c r="H694" s="2">
        <f>(H628/H612)*AC60</f>
        <v>34019.412333983746</v>
      </c>
      <c r="I694" s="2">
        <f>(I629/I612)*AC78</f>
        <v>79161.882515627323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0"/>
        <v>#DIV/0!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2330736.6999999997</v>
      </c>
      <c r="D695" s="2">
        <f>(D615/D612)*AD76</f>
        <v>0</v>
      </c>
      <c r="E695" s="2">
        <f>(E623/E612)*SUM(C695:D695)</f>
        <v>1089740.0900680525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0"/>
        <v>#DIV/0!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6633996.0200000005</v>
      </c>
      <c r="D696" s="2">
        <f>(D615/D612)*AE76</f>
        <v>877362.07310357911</v>
      </c>
      <c r="E696" s="2">
        <f>(E623/E612)*SUM(C696:D696)</f>
        <v>3511948.837855469</v>
      </c>
      <c r="F696" s="2">
        <f>(F624/F612)*AE64</f>
        <v>33.4198158480229</v>
      </c>
      <c r="G696" s="2">
        <f>(G625/G612)*AE77</f>
        <v>0</v>
      </c>
      <c r="H696" s="2">
        <f>(H628/H612)*AE60</f>
        <v>34617.901995414941</v>
      </c>
      <c r="I696" s="2">
        <f>(I629/I612)*AE78</f>
        <v>261348.99458257676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0"/>
        <v>#DIV/0!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0"/>
        <v>#DIV/0!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20879546.760000002</v>
      </c>
      <c r="D698" s="2">
        <f>(D615/D612)*AG76</f>
        <v>3423283.646075048</v>
      </c>
      <c r="E698" s="2">
        <f>(E623/E612)*SUM(C698:D698)</f>
        <v>11362831.586950526</v>
      </c>
      <c r="F698" s="2">
        <f>(F624/F612)*AG64</f>
        <v>5011.4022810189126</v>
      </c>
      <c r="G698" s="2">
        <f>(G625/G612)*AG77</f>
        <v>0</v>
      </c>
      <c r="H698" s="2">
        <f>(H628/H612)*AG60</f>
        <v>97667.212854398167</v>
      </c>
      <c r="I698" s="2">
        <f>(I629/I612)*AG78</f>
        <v>1019729.2161352279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0"/>
        <v>#DIV/0!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0"/>
        <v>#DIV/0!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0"/>
        <v>#DIV/0!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8360397.5799999973</v>
      </c>
      <c r="D701" s="2">
        <f>(D615/D612)*AJ76</f>
        <v>1882370.2739816224</v>
      </c>
      <c r="E701" s="2">
        <f>(E623/E612)*SUM(C701:D701)</f>
        <v>4789024.3302660845</v>
      </c>
      <c r="F701" s="2">
        <f>(F624/F612)*AJ64</f>
        <v>1520.8397852040828</v>
      </c>
      <c r="G701" s="2">
        <f>(G625/G612)*AJ77</f>
        <v>0</v>
      </c>
      <c r="H701" s="2">
        <f>(H628/H612)*AJ60</f>
        <v>77066.568718819122</v>
      </c>
      <c r="I701" s="2">
        <f>(I629/I612)*AJ78</f>
        <v>560721.27302811679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0"/>
        <v>#DIV/0!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0"/>
        <v>#DIV/0!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0"/>
        <v>#DIV/0!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0"/>
        <v>#DIV/0!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0"/>
        <v>#DIV/0!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699241.03</v>
      </c>
      <c r="D706" s="2">
        <f>(D615/D612)*AO76</f>
        <v>0</v>
      </c>
      <c r="E706" s="2">
        <f>(E623/E612)*SUM(C706:D706)</f>
        <v>326931.38740702794</v>
      </c>
      <c r="F706" s="2">
        <f>(F624/F612)*AO64</f>
        <v>0</v>
      </c>
      <c r="G706" s="2">
        <f>(G625/G612)*AO77</f>
        <v>0</v>
      </c>
      <c r="H706" s="2">
        <f>(H628/H612)*AO60</f>
        <v>3723.2356832193323</v>
      </c>
      <c r="I706" s="2">
        <f>(I629/I612)*AO78</f>
        <v>0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0"/>
        <v>#DIV/0!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0"/>
        <v>#DIV/0!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0"/>
        <v>#DIV/0!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317688.25</v>
      </c>
      <c r="D709" s="2">
        <f>(D615/D612)*AR76</f>
        <v>946810.28364014311</v>
      </c>
      <c r="E709" s="2">
        <f>(E623/E612)*SUM(C709:D709)</f>
        <v>591218.53873066395</v>
      </c>
      <c r="F709" s="2">
        <f>(F624/F612)*AR64</f>
        <v>87.333995387681526</v>
      </c>
      <c r="G709" s="2">
        <f>(G625/G612)*AR77</f>
        <v>0</v>
      </c>
      <c r="H709" s="2">
        <f>(H628/H612)*AR60</f>
        <v>0</v>
      </c>
      <c r="I709" s="2">
        <f>(I629/I612)*AR78</f>
        <v>282036.25763588556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0"/>
        <v>#DIV/0!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0"/>
        <v>#DIV/0!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0"/>
        <v>#DIV/0!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0"/>
        <v>#DIV/0!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1558204.56</v>
      </c>
      <c r="D713" s="2">
        <f>(D615/D612)*AV76</f>
        <v>1386702.1517586904</v>
      </c>
      <c r="E713" s="2">
        <f>(E623/E612)*SUM(C713:D713)</f>
        <v>1376896.3715695248</v>
      </c>
      <c r="F713" s="2">
        <f>(F624/F612)*AV64</f>
        <v>2.5861659930992822</v>
      </c>
      <c r="G713" s="2">
        <f>(G625/G612)*AV77</f>
        <v>0</v>
      </c>
      <c r="H713" s="2">
        <f>(H628/H612)*AV60</f>
        <v>6211.6926965385146</v>
      </c>
      <c r="I713" s="2">
        <f>(I629/I612)*AV78</f>
        <v>413071.43795905105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0"/>
        <v>#DIV/0!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745354474.26059687</v>
      </c>
      <c r="D715" s="2">
        <f>SUM(D616:D647)+SUM(D668:D713)</f>
        <v>76215042.950000614</v>
      </c>
      <c r="E715" s="2">
        <f>SUM(E624:E647)+SUM(E668:E713)</f>
        <v>237464745.930116</v>
      </c>
      <c r="F715" s="2">
        <f>SUM(F625:F648)+SUM(F668:F713)</f>
        <v>181041.61238257631</v>
      </c>
      <c r="G715" s="2">
        <f>SUM(G626:G647)+SUM(G668:G713)</f>
        <v>16332006.754084626</v>
      </c>
      <c r="H715" s="2">
        <f>SUM(H629:H647)+SUM(H668:H713)</f>
        <v>1759792.7005811147</v>
      </c>
      <c r="I715" s="2">
        <f>SUM(I630:I647)+SUM(I668:I713)</f>
        <v>19606153.020437509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745354474.26059699</v>
      </c>
      <c r="D716" s="2">
        <f>D615</f>
        <v>76215042.950000644</v>
      </c>
      <c r="E716" s="2">
        <f>E623</f>
        <v>237464745.930116</v>
      </c>
      <c r="F716" s="2">
        <f>F624</f>
        <v>181041.61238257628</v>
      </c>
      <c r="G716" s="2">
        <f>G625</f>
        <v>16332006.754084624</v>
      </c>
      <c r="H716" s="2">
        <f>H628</f>
        <v>1759792.700581114</v>
      </c>
      <c r="I716" s="2">
        <f>I629</f>
        <v>19606153.020437505</v>
      </c>
      <c r="J716" s="2">
        <f>J630</f>
        <v>5568723.4532096311</v>
      </c>
      <c r="K716" s="2" t="e">
        <f>K644</f>
        <v>#DIV/0!</v>
      </c>
      <c r="L716" s="2" t="e">
        <f>L647</f>
        <v>#DIV/0!</v>
      </c>
      <c r="M716" s="2">
        <f>C648</f>
        <v>370388376.310597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ett*084*A</v>
      </c>
      <c r="B721" s="282">
        <f>ROUND(C166,0)</f>
        <v>1138986</v>
      </c>
      <c r="C721" s="282">
        <f>ROUND(C167,0)</f>
        <v>-361830</v>
      </c>
      <c r="D721" s="282">
        <f>ROUND(C168,0)</f>
        <v>0</v>
      </c>
      <c r="E721" s="282">
        <f>ROUND(C169,0)</f>
        <v>0</v>
      </c>
      <c r="F721" s="282">
        <f>ROUND(C170,0)</f>
        <v>5011346</v>
      </c>
      <c r="G721" s="282">
        <f>ROUND(C171,0)</f>
        <v>1537608</v>
      </c>
      <c r="H721" s="282">
        <f>ROUND(C172+C173,0)</f>
        <v>0</v>
      </c>
      <c r="I721" s="282">
        <f>ROUND(C176,0)</f>
        <v>6832478</v>
      </c>
      <c r="J721" s="282">
        <f>ROUND(C177,0)</f>
        <v>0</v>
      </c>
      <c r="K721" s="282">
        <f>ROUND(C180,0)</f>
        <v>25251</v>
      </c>
      <c r="L721" s="282">
        <f>ROUND(C181,0)</f>
        <v>0</v>
      </c>
      <c r="M721" s="282">
        <f>ROUND(C184,0)</f>
        <v>27177898</v>
      </c>
      <c r="N721" s="282">
        <f>ROUND(C185,0)</f>
        <v>0</v>
      </c>
      <c r="O721" s="282">
        <f>ROUND(C186,0)</f>
        <v>0</v>
      </c>
      <c r="P721" s="282">
        <f>ROUND(C189,0)</f>
        <v>15861330</v>
      </c>
      <c r="Q721" s="282">
        <f>ROUND(C190,0)</f>
        <v>0</v>
      </c>
      <c r="R721" s="282">
        <f>ROUND(B196,0)</f>
        <v>12032365</v>
      </c>
      <c r="S721" s="282">
        <f>ROUND(C196,0)</f>
        <v>0</v>
      </c>
      <c r="T721" s="282">
        <f>ROUND(D196,0)</f>
        <v>0</v>
      </c>
      <c r="U721" s="282">
        <f>ROUND(B197,0)</f>
        <v>551309328</v>
      </c>
      <c r="V721" s="282">
        <f>ROUND(C197,0)</f>
        <v>6577987</v>
      </c>
      <c r="W721" s="282">
        <f>ROUND(D197,0)</f>
        <v>147307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58588882</v>
      </c>
      <c r="AB721" s="282">
        <f>ROUND(C199,0)</f>
        <v>5432</v>
      </c>
      <c r="AC721" s="282">
        <f>ROUND(D199,0)</f>
        <v>0</v>
      </c>
      <c r="AD721" s="282">
        <f>ROUND(B200,0)</f>
        <v>200929474</v>
      </c>
      <c r="AE721" s="282">
        <f>ROUND(C200,0)</f>
        <v>376536</v>
      </c>
      <c r="AF721" s="282">
        <f>ROUND(D200,0)</f>
        <v>0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781019</v>
      </c>
      <c r="AK721" s="282">
        <f>ROUND(C202,0)</f>
        <v>0</v>
      </c>
      <c r="AL721" s="282">
        <f>ROUND(D202,0)</f>
        <v>0</v>
      </c>
      <c r="AM721" s="282">
        <f>ROUND(B203,0)</f>
        <v>18065751</v>
      </c>
      <c r="AN721" s="282">
        <f>ROUND(C203,0)</f>
        <v>-798888</v>
      </c>
      <c r="AO721" s="282">
        <f>ROUND(D203,0)</f>
        <v>-2326132</v>
      </c>
      <c r="AP721" s="282">
        <f>ROUND(B204,0)</f>
        <v>865332860</v>
      </c>
      <c r="AQ721" s="282">
        <f>ROUND(C204,0)</f>
        <v>6161067</v>
      </c>
      <c r="AR721" s="282">
        <f>ROUND(D204,0)</f>
        <v>-2178825</v>
      </c>
      <c r="AS721" s="282"/>
      <c r="AT721" s="282"/>
      <c r="AU721" s="282"/>
      <c r="AV721" s="282">
        <f>ROUND(B210,0)</f>
        <v>191847225</v>
      </c>
      <c r="AW721" s="282">
        <f>ROUND(C210,0)</f>
        <v>19868299</v>
      </c>
      <c r="AX721" s="282">
        <f>ROUND(D210,0)</f>
        <v>98413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47094111</v>
      </c>
      <c r="BC721" s="282">
        <f>ROUND(C212,0)</f>
        <v>673149</v>
      </c>
      <c r="BD721" s="282">
        <f>ROUND(D212,0)</f>
        <v>-5432</v>
      </c>
      <c r="BE721" s="282">
        <f>ROUND(B213,0)</f>
        <v>172168855</v>
      </c>
      <c r="BF721" s="282">
        <f>ROUND(C213,0)</f>
        <v>6986223</v>
      </c>
      <c r="BG721" s="282">
        <f>ROUND(D213,0)</f>
        <v>-257403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419003834</v>
      </c>
      <c r="BR721" s="282">
        <f>ROUND(C217,0)</f>
        <v>28112484</v>
      </c>
      <c r="BS721" s="282">
        <f>ROUND(D217,0)</f>
        <v>-164422</v>
      </c>
      <c r="BT721" s="282">
        <f>ROUND(C222,0)</f>
        <v>0</v>
      </c>
      <c r="BU721" s="282">
        <f>ROUND(C223,0)</f>
        <v>887969869</v>
      </c>
      <c r="BV721" s="282">
        <f>ROUND(C224,0)</f>
        <v>340453341</v>
      </c>
      <c r="BW721" s="282">
        <f>ROUND(C225,0)</f>
        <v>15724224</v>
      </c>
      <c r="BX721" s="282">
        <f>ROUND(C226,0)</f>
        <v>64418430</v>
      </c>
      <c r="BY721" s="282">
        <f>ROUND(C227,0)</f>
        <v>370757829</v>
      </c>
      <c r="BZ721" s="282">
        <f>ROUND(C230,0)</f>
        <v>0</v>
      </c>
      <c r="CA721" s="282">
        <f>ROUND(C232,0)</f>
        <v>0</v>
      </c>
      <c r="CB721" s="282">
        <f>ROUND(C233,0)</f>
        <v>12464309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ett*084*A</v>
      </c>
      <c r="B725" s="282">
        <f>ROUND(C112,0)</f>
        <v>0</v>
      </c>
      <c r="C725" s="282">
        <f>ROUND(C113,0)</f>
        <v>0</v>
      </c>
      <c r="D725" s="282">
        <f>ROUND(C114,0)</f>
        <v>4431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5642</v>
      </c>
      <c r="I725" s="282">
        <f>ROUND(D115,0)</f>
        <v>0</v>
      </c>
      <c r="J725" s="282">
        <f>ROUND(C117,0)</f>
        <v>141</v>
      </c>
      <c r="K725" s="282">
        <f>ROUND(C118,0)</f>
        <v>233</v>
      </c>
      <c r="L725" s="282">
        <f>ROUND(C119,0)</f>
        <v>13</v>
      </c>
      <c r="M725" s="282">
        <f>ROUND(C120,0)</f>
        <v>46</v>
      </c>
      <c r="N725" s="282">
        <f>ROUND(C121,0)</f>
        <v>19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14</v>
      </c>
      <c r="S725" s="282">
        <f>ROUND(C126,0)</f>
        <v>0</v>
      </c>
      <c r="T725" s="282"/>
      <c r="U725" s="282">
        <f>ROUND(C127,0)</f>
        <v>0</v>
      </c>
      <c r="V725" s="282">
        <f>ROUND(C129,0)</f>
        <v>29</v>
      </c>
      <c r="W725" s="282">
        <f>ROUND(C130,0)</f>
        <v>0</v>
      </c>
      <c r="X725" s="282">
        <f>ROUND(B139,0)</f>
        <v>81817</v>
      </c>
      <c r="Y725" s="282">
        <f>ROUND(B140,0)</f>
        <v>176827</v>
      </c>
      <c r="Z725" s="282">
        <f>ROUND(B141,0)</f>
        <v>774873285</v>
      </c>
      <c r="AA725" s="282">
        <f>ROUND(B142,0)</f>
        <v>374880441</v>
      </c>
      <c r="AB725" s="282">
        <f>ROUND(B143,0)</f>
        <v>0</v>
      </c>
      <c r="AC725" s="282">
        <f>ROUND(C139,0)</f>
        <v>34390</v>
      </c>
      <c r="AD725" s="282">
        <f>ROUND(C140,0)</f>
        <v>74655</v>
      </c>
      <c r="AE725" s="282">
        <f>ROUND(C141,0)</f>
        <v>285781076</v>
      </c>
      <c r="AF725" s="282">
        <f>ROUND(C142,0)</f>
        <v>158271641</v>
      </c>
      <c r="AG725" s="282">
        <f>ROUND(C143,0)</f>
        <v>0</v>
      </c>
      <c r="AH725" s="282">
        <f>ROUND(D139,0)</f>
        <v>43089</v>
      </c>
      <c r="AI725" s="282">
        <f>ROUND(D140,0)</f>
        <v>184841</v>
      </c>
      <c r="AJ725" s="282">
        <f>ROUND(D141,0)</f>
        <v>498427341</v>
      </c>
      <c r="AK725" s="282">
        <f>ROUND(D142,0)</f>
        <v>391870914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ett*084*A</v>
      </c>
      <c r="B729" s="282">
        <f>ROUND(C249,0)</f>
        <v>0</v>
      </c>
      <c r="C729" s="282">
        <f>ROUND(C250,0)</f>
        <v>4449</v>
      </c>
      <c r="D729" s="282">
        <f>ROUND(C251,0)</f>
        <v>0</v>
      </c>
      <c r="E729" s="282">
        <f>ROUND(C252,0)</f>
        <v>351534176</v>
      </c>
      <c r="F729" s="282">
        <f>ROUND(C253,0)</f>
        <v>252610755</v>
      </c>
      <c r="G729" s="282">
        <f>ROUND(C254,0)</f>
        <v>0</v>
      </c>
      <c r="H729" s="282">
        <f>ROUND(C255,0)</f>
        <v>11409827</v>
      </c>
      <c r="I729" s="282">
        <f>ROUND(C256,0)</f>
        <v>0</v>
      </c>
      <c r="J729" s="282">
        <f>ROUND(C257,0)</f>
        <v>15040698</v>
      </c>
      <c r="K729" s="282">
        <f>ROUND(C258,0)</f>
        <v>-290482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23626040</v>
      </c>
      <c r="Q729" s="282">
        <f>ROUND(C268,0)</f>
        <v>12032365</v>
      </c>
      <c r="R729" s="282">
        <f>ROUND(C269,0)</f>
        <v>557740009</v>
      </c>
      <c r="S729" s="282">
        <f>ROUND(C270,0)</f>
        <v>0</v>
      </c>
      <c r="T729" s="282">
        <f>ROUND(C271,0)</f>
        <v>58594314</v>
      </c>
      <c r="U729" s="282">
        <f>ROUND(C272,0)</f>
        <v>201306010</v>
      </c>
      <c r="V729" s="282">
        <f>ROUND(C273,0)</f>
        <v>781019</v>
      </c>
      <c r="W729" s="282">
        <f>ROUND(C274,0)</f>
        <v>19592995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23308756</v>
      </c>
      <c r="AJ729" s="282">
        <f>ROUND(C306,0)</f>
        <v>25491747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24342446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2936462</v>
      </c>
      <c r="AZ729" s="282">
        <f>ROUND(C326,0)</f>
        <v>392778349</v>
      </c>
      <c r="BA729" s="282">
        <f>ROUND(C327,0)</f>
        <v>39487269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3151.91</v>
      </c>
      <c r="BJ729" s="282">
        <f>ROUND(C358,0)</f>
        <v>0</v>
      </c>
      <c r="BK729" s="282">
        <f>ROUND(C359,0)</f>
        <v>1559081702</v>
      </c>
      <c r="BL729" s="282">
        <f>ROUND(C362,0)</f>
        <v>0</v>
      </c>
      <c r="BM729" s="282">
        <f>ROUND(C363,0)</f>
        <v>19779597</v>
      </c>
      <c r="BN729" s="282">
        <f>ROUND(C364,0)</f>
        <v>1696110174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282146988</v>
      </c>
      <c r="BT729" s="282">
        <f>ROUND(C379,0)</f>
        <v>27646082</v>
      </c>
      <c r="BU729" s="282">
        <f>ROUND(C380,0)</f>
        <v>47800041</v>
      </c>
      <c r="BV729" s="282">
        <f>ROUND(C381,0)</f>
        <v>103696912</v>
      </c>
      <c r="BW729" s="282">
        <f>ROUND(C382,0)</f>
        <v>5553319</v>
      </c>
      <c r="BX729" s="282">
        <f>ROUND(C383,0)</f>
        <v>39136586</v>
      </c>
      <c r="BY729" s="282">
        <f>ROUND(C384,0)</f>
        <v>28112484</v>
      </c>
      <c r="BZ729" s="282">
        <f>ROUND(C385,0)</f>
        <v>6925198</v>
      </c>
      <c r="CA729" s="282">
        <f>ROUND(C386,0)</f>
        <v>25251</v>
      </c>
      <c r="CB729" s="282">
        <f>ROUND(C387,0)</f>
        <v>27410137</v>
      </c>
      <c r="CC729" s="282">
        <f>ROUND(C388,0)</f>
        <v>15204097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ett*084*6010*A</v>
      </c>
      <c r="B733" s="282">
        <f>ROUND(C59,0)</f>
        <v>38988</v>
      </c>
      <c r="C733" s="285">
        <f>ROUND(C60,2)</f>
        <v>188.27</v>
      </c>
      <c r="D733" s="282">
        <f>ROUND(C61,0)</f>
        <v>21609430</v>
      </c>
      <c r="E733" s="282">
        <f>ROUND(C62,0)</f>
        <v>2117393</v>
      </c>
      <c r="F733" s="282">
        <f>ROUND(C63,0)</f>
        <v>1395617</v>
      </c>
      <c r="G733" s="282">
        <f>ROUND(C64,0)</f>
        <v>1957864</v>
      </c>
      <c r="H733" s="282">
        <f>ROUND(C65,0)</f>
        <v>983</v>
      </c>
      <c r="I733" s="282">
        <f>ROUND(C66,0)</f>
        <v>346989</v>
      </c>
      <c r="J733" s="282">
        <f>ROUND(C67,0)</f>
        <v>1036682</v>
      </c>
      <c r="K733" s="282">
        <f>ROUND(C68,0)</f>
        <v>0</v>
      </c>
      <c r="L733" s="282">
        <f>ROUND(C70,0)</f>
        <v>45951</v>
      </c>
      <c r="M733" s="282">
        <f>ROUND(C71,0)</f>
        <v>28467521</v>
      </c>
      <c r="N733" s="282">
        <f>ROUND(C76,0)</f>
        <v>30563</v>
      </c>
      <c r="O733" s="282">
        <f>ROUND(C74,0)</f>
        <v>898526</v>
      </c>
      <c r="P733" s="282">
        <f>IF(C77&gt;0,ROUND(C77,0),0)</f>
        <v>202080</v>
      </c>
      <c r="Q733" s="282">
        <f>IF(C78&gt;0,ROUND(C78,0),0)</f>
        <v>10654</v>
      </c>
      <c r="R733" s="282">
        <f>IF(C79&gt;0,ROUND(C79,0),0)</f>
        <v>0</v>
      </c>
      <c r="S733" s="282">
        <f>IF(C80&gt;0,ROUND(C80,0),0)</f>
        <v>143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ett*084*6030*A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 t="e">
        <f t="shared" ref="Z734:Z778" si="21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ett*084*6070*A</v>
      </c>
      <c r="B735" s="282">
        <f>ROUND(E59,0)</f>
        <v>116005</v>
      </c>
      <c r="C735" s="285">
        <f>ROUND(E60,2)</f>
        <v>837.17</v>
      </c>
      <c r="D735" s="282">
        <f>ROUND(E61,0)</f>
        <v>71975459</v>
      </c>
      <c r="E735" s="282">
        <f>ROUND(E62,0)</f>
        <v>7052492</v>
      </c>
      <c r="F735" s="282">
        <f>ROUND(E63,0)</f>
        <v>6388176</v>
      </c>
      <c r="G735" s="282">
        <f>ROUND(E64,0)</f>
        <v>4213575</v>
      </c>
      <c r="H735" s="282">
        <f>ROUND(E65,0)</f>
        <v>706</v>
      </c>
      <c r="I735" s="282">
        <f>ROUND(E66,0)</f>
        <v>165663</v>
      </c>
      <c r="J735" s="282">
        <f>ROUND(E67,0)</f>
        <v>4006812</v>
      </c>
      <c r="K735" s="282">
        <f>ROUND(E68,0)</f>
        <v>0</v>
      </c>
      <c r="L735" s="282">
        <f>ROUND(E70,0)</f>
        <v>3000</v>
      </c>
      <c r="M735" s="282">
        <f>ROUND(E71,0)</f>
        <v>94630810</v>
      </c>
      <c r="N735" s="282">
        <f>ROUND(E76,0)</f>
        <v>118127</v>
      </c>
      <c r="O735" s="282">
        <f>ROUND(E74,0)</f>
        <v>73276125</v>
      </c>
      <c r="P735" s="282">
        <f>IF(E77&gt;0,ROUND(E77,0),0)</f>
        <v>601269</v>
      </c>
      <c r="Q735" s="282">
        <f>IF(E78&gt;0,ROUND(E78,0),0)</f>
        <v>41177</v>
      </c>
      <c r="R735" s="282">
        <f>IF(E79&gt;0,ROUND(E79,0),0)</f>
        <v>0</v>
      </c>
      <c r="S735" s="282">
        <f>IF(E80&gt;0,ROUND(E80,0),0)</f>
        <v>506</v>
      </c>
      <c r="T735" s="285">
        <f>IF(E81&gt;0,ROUND(E81,2),0)</f>
        <v>0</v>
      </c>
      <c r="U735" s="282"/>
      <c r="X735" s="282"/>
      <c r="Y735" s="282"/>
      <c r="Z735" s="282" t="e">
        <f t="shared" si="21"/>
        <v>#DIV/0!</v>
      </c>
    </row>
    <row r="736" spans="1:84" ht="12.65" customHeight="1" x14ac:dyDescent="0.35">
      <c r="A736" s="209" t="str">
        <f>RIGHT($C$84,3)&amp;"*"&amp;RIGHT($C$83,4)&amp;"*"&amp;F$55&amp;"*"&amp;"A"</f>
        <v>ett*084*6100*A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 t="e">
        <f t="shared" si="21"/>
        <v>#DIV/0!</v>
      </c>
    </row>
    <row r="737" spans="1:26" ht="12.65" customHeight="1" x14ac:dyDescent="0.35">
      <c r="A737" s="209" t="str">
        <f>RIGHT($C$84,3)&amp;"*"&amp;RIGHT($C$83,4)&amp;"*"&amp;G$55&amp;"*"&amp;"A"</f>
        <v>ett*084*6120*A</v>
      </c>
      <c r="B737" s="282">
        <f>ROUND(G59,0)</f>
        <v>4303</v>
      </c>
      <c r="C737" s="285">
        <f>ROUND(G60,2)</f>
        <v>31.04</v>
      </c>
      <c r="D737" s="282">
        <f>ROUND(G61,0)</f>
        <v>2671091</v>
      </c>
      <c r="E737" s="282">
        <f>ROUND(G62,0)</f>
        <v>261726</v>
      </c>
      <c r="F737" s="282">
        <f>ROUND(G63,0)</f>
        <v>109617</v>
      </c>
      <c r="G737" s="282">
        <f>ROUND(G64,0)</f>
        <v>133873</v>
      </c>
      <c r="H737" s="282">
        <f>ROUND(G65,0)</f>
        <v>0</v>
      </c>
      <c r="I737" s="282">
        <f>ROUND(G66,0)</f>
        <v>1242659</v>
      </c>
      <c r="J737" s="282">
        <f>ROUND(G67,0)</f>
        <v>208895</v>
      </c>
      <c r="K737" s="282">
        <f>ROUND(G68,0)</f>
        <v>0</v>
      </c>
      <c r="L737" s="282">
        <f>ROUND(G70,0)</f>
        <v>600</v>
      </c>
      <c r="M737" s="282">
        <f>ROUND(G71,0)</f>
        <v>4663327</v>
      </c>
      <c r="N737" s="282">
        <f>ROUND(G76,0)</f>
        <v>6159</v>
      </c>
      <c r="O737" s="282">
        <f>ROUND(G74,0)</f>
        <v>0</v>
      </c>
      <c r="P737" s="282">
        <f>IF(G77&gt;0,ROUND(G77,0),0)</f>
        <v>22302</v>
      </c>
      <c r="Q737" s="282">
        <f>IF(G78&gt;0,ROUND(G78,0),0)</f>
        <v>2147</v>
      </c>
      <c r="R737" s="282">
        <f>IF(G79&gt;0,ROUND(G79,0),0)</f>
        <v>0</v>
      </c>
      <c r="S737" s="282">
        <f>IF(G80&gt;0,ROUND(G80,0),0)</f>
        <v>15</v>
      </c>
      <c r="T737" s="285">
        <f>IF(G81&gt;0,ROUND(G81,2),0)</f>
        <v>0</v>
      </c>
      <c r="U737" s="282"/>
      <c r="X737" s="282"/>
      <c r="Y737" s="282"/>
      <c r="Z737" s="282" t="e">
        <f t="shared" si="21"/>
        <v>#DIV/0!</v>
      </c>
    </row>
    <row r="738" spans="1:26" ht="12.65" customHeight="1" x14ac:dyDescent="0.35">
      <c r="A738" s="209" t="str">
        <f>RIGHT($C$84,3)&amp;"*"&amp;RIGHT($C$83,4)&amp;"*"&amp;H$55&amp;"*"&amp;"A"</f>
        <v>ett*084*6140*A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 t="e">
        <f t="shared" si="21"/>
        <v>#DIV/0!</v>
      </c>
    </row>
    <row r="739" spans="1:26" ht="12.65" customHeight="1" x14ac:dyDescent="0.35">
      <c r="A739" s="209" t="str">
        <f>RIGHT($C$84,3)&amp;"*"&amp;RIGHT($C$83,4)&amp;"*"&amp;I$55&amp;"*"&amp;"A"</f>
        <v>ett*084*6150*A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 t="e">
        <f t="shared" si="21"/>
        <v>#DIV/0!</v>
      </c>
    </row>
    <row r="740" spans="1:26" ht="12.65" customHeight="1" x14ac:dyDescent="0.35">
      <c r="A740" s="209" t="str">
        <f>RIGHT($C$84,3)&amp;"*"&amp;RIGHT($C$83,4)&amp;"*"&amp;J$55&amp;"*"&amp;"A"</f>
        <v>ett*084*6170*A</v>
      </c>
      <c r="B740" s="282">
        <f>ROUND(J59,0)</f>
        <v>5642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 t="e">
        <f t="shared" si="21"/>
        <v>#DIV/0!</v>
      </c>
    </row>
    <row r="741" spans="1:26" ht="12.65" customHeight="1" x14ac:dyDescent="0.35">
      <c r="A741" s="209" t="str">
        <f>RIGHT($C$84,3)&amp;"*"&amp;RIGHT($C$83,4)&amp;"*"&amp;K$55&amp;"*"&amp;"A"</f>
        <v>ett*084*6200*A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 t="e">
        <f t="shared" si="21"/>
        <v>#DIV/0!</v>
      </c>
    </row>
    <row r="742" spans="1:26" ht="12.65" customHeight="1" x14ac:dyDescent="0.35">
      <c r="A742" s="209" t="str">
        <f>RIGHT($C$84,3)&amp;"*"&amp;RIGHT($C$83,4)&amp;"*"&amp;L$55&amp;"*"&amp;"A"</f>
        <v>ett*084*6210*A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 t="e">
        <f t="shared" si="21"/>
        <v>#DIV/0!</v>
      </c>
    </row>
    <row r="743" spans="1:26" ht="12.65" customHeight="1" x14ac:dyDescent="0.35">
      <c r="A743" s="209" t="str">
        <f>RIGHT($C$84,3)&amp;"*"&amp;RIGHT($C$83,4)&amp;"*"&amp;M$55&amp;"*"&amp;"A"</f>
        <v>ett*084*6330*A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 t="e">
        <f t="shared" si="21"/>
        <v>#DIV/0!</v>
      </c>
    </row>
    <row r="744" spans="1:26" ht="12.65" customHeight="1" x14ac:dyDescent="0.35">
      <c r="A744" s="209" t="str">
        <f>RIGHT($C$84,3)&amp;"*"&amp;RIGHT($C$83,4)&amp;"*"&amp;N$55&amp;"*"&amp;"A"</f>
        <v>ett*084*6400*A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 t="e">
        <f t="shared" si="21"/>
        <v>#DIV/0!</v>
      </c>
    </row>
    <row r="745" spans="1:26" ht="12.65" customHeight="1" x14ac:dyDescent="0.35">
      <c r="A745" s="209" t="str">
        <f>RIGHT($C$84,3)&amp;"*"&amp;RIGHT($C$83,4)&amp;"*"&amp;O$55&amp;"*"&amp;"A"</f>
        <v>ett*084*7010*A</v>
      </c>
      <c r="B745" s="282">
        <f>ROUND(O59,0)</f>
        <v>4431</v>
      </c>
      <c r="C745" s="285">
        <f>ROUND(O60,2)</f>
        <v>169.21</v>
      </c>
      <c r="D745" s="282">
        <f>ROUND(O61,0)</f>
        <v>17059800</v>
      </c>
      <c r="E745" s="282">
        <f>ROUND(O62,0)</f>
        <v>1671599</v>
      </c>
      <c r="F745" s="282">
        <f>ROUND(O63,0)</f>
        <v>348500</v>
      </c>
      <c r="G745" s="282">
        <f>ROUND(O64,0)</f>
        <v>1992081</v>
      </c>
      <c r="H745" s="282">
        <f>ROUND(O65,0)</f>
        <v>0</v>
      </c>
      <c r="I745" s="282">
        <f>ROUND(O66,0)</f>
        <v>115921</v>
      </c>
      <c r="J745" s="282">
        <f>ROUND(O67,0)</f>
        <v>1179015</v>
      </c>
      <c r="K745" s="282">
        <f>ROUND(O68,0)</f>
        <v>668</v>
      </c>
      <c r="L745" s="282">
        <f>ROUND(O70,0)</f>
        <v>345706</v>
      </c>
      <c r="M745" s="282">
        <f>ROUND(O71,0)</f>
        <v>22068565</v>
      </c>
      <c r="N745" s="282">
        <f>ROUND(O76,0)</f>
        <v>34759</v>
      </c>
      <c r="O745" s="282">
        <f>ROUND(O74,0)</f>
        <v>12113092</v>
      </c>
      <c r="P745" s="282">
        <f>IF(O77&gt;0,ROUND(O77,0),0)</f>
        <v>0</v>
      </c>
      <c r="Q745" s="282">
        <f>IF(O78&gt;0,ROUND(O78,0),0)</f>
        <v>12116</v>
      </c>
      <c r="R745" s="282">
        <f>IF(O79&gt;0,ROUND(O79,0),0)</f>
        <v>0</v>
      </c>
      <c r="S745" s="282">
        <f>IF(O80&gt;0,ROUND(O80,0),0)</f>
        <v>105</v>
      </c>
      <c r="T745" s="285">
        <f>IF(O81&gt;0,ROUND(O81,2),0)</f>
        <v>0</v>
      </c>
      <c r="U745" s="282"/>
      <c r="X745" s="282"/>
      <c r="Y745" s="282"/>
      <c r="Z745" s="282" t="e">
        <f t="shared" si="21"/>
        <v>#DIV/0!</v>
      </c>
    </row>
    <row r="746" spans="1:26" ht="12.65" customHeight="1" x14ac:dyDescent="0.35">
      <c r="A746" s="209" t="str">
        <f>RIGHT($C$84,3)&amp;"*"&amp;RIGHT($C$83,4)&amp;"*"&amp;P$55&amp;"*"&amp;"A"</f>
        <v>ett*084*7020*A</v>
      </c>
      <c r="B746" s="282">
        <f>ROUND(P59,0)</f>
        <v>0</v>
      </c>
      <c r="C746" s="285">
        <f>ROUND(P60,2)</f>
        <v>118.71</v>
      </c>
      <c r="D746" s="282">
        <f>ROUND(P61,0)</f>
        <v>11855798</v>
      </c>
      <c r="E746" s="282">
        <f>ROUND(P62,0)</f>
        <v>1161687</v>
      </c>
      <c r="F746" s="282">
        <f>ROUND(P63,0)</f>
        <v>0</v>
      </c>
      <c r="G746" s="282">
        <f>ROUND(P64,0)</f>
        <v>34465587</v>
      </c>
      <c r="H746" s="282">
        <f>ROUND(P65,0)</f>
        <v>0</v>
      </c>
      <c r="I746" s="282">
        <f>ROUND(P66,0)</f>
        <v>2989077</v>
      </c>
      <c r="J746" s="282">
        <f>ROUND(P67,0)</f>
        <v>1678766</v>
      </c>
      <c r="K746" s="282">
        <f>ROUND(P68,0)</f>
        <v>1016041</v>
      </c>
      <c r="L746" s="282">
        <f>ROUND(P70,0)</f>
        <v>0</v>
      </c>
      <c r="M746" s="282">
        <f>ROUND(P71,0)</f>
        <v>53234970</v>
      </c>
      <c r="N746" s="282">
        <f>ROUND(P76,0)</f>
        <v>49493</v>
      </c>
      <c r="O746" s="282">
        <f>ROUND(P74,0)</f>
        <v>180751720</v>
      </c>
      <c r="P746" s="282">
        <f>IF(P77&gt;0,ROUND(P77,0),0)</f>
        <v>0</v>
      </c>
      <c r="Q746" s="282">
        <f>IF(P78&gt;0,ROUND(P78,0),0)</f>
        <v>17252</v>
      </c>
      <c r="R746" s="282">
        <f>IF(P79&gt;0,ROUND(P79,0),0)</f>
        <v>0</v>
      </c>
      <c r="S746" s="282">
        <f>IF(P80&gt;0,ROUND(P80,0),0)</f>
        <v>50</v>
      </c>
      <c r="T746" s="285">
        <f>IF(P81&gt;0,ROUND(P81,2),0)</f>
        <v>0</v>
      </c>
      <c r="U746" s="282"/>
      <c r="X746" s="282"/>
      <c r="Y746" s="282"/>
      <c r="Z746" s="282" t="e">
        <f t="shared" si="21"/>
        <v>#DIV/0!</v>
      </c>
    </row>
    <row r="747" spans="1:26" ht="12.65" customHeight="1" x14ac:dyDescent="0.35">
      <c r="A747" s="209" t="str">
        <f>RIGHT($C$84,3)&amp;"*"&amp;RIGHT($C$83,4)&amp;"*"&amp;Q$55&amp;"*"&amp;"A"</f>
        <v>ett*084*7030*A</v>
      </c>
      <c r="B747" s="282">
        <f>ROUND(Q59,0)</f>
        <v>0</v>
      </c>
      <c r="C747" s="285">
        <f>ROUND(Q60,2)</f>
        <v>87.14</v>
      </c>
      <c r="D747" s="282">
        <f>ROUND(Q61,0)</f>
        <v>9715521</v>
      </c>
      <c r="E747" s="282">
        <f>ROUND(Q62,0)</f>
        <v>951972</v>
      </c>
      <c r="F747" s="282">
        <f>ROUND(Q63,0)</f>
        <v>0</v>
      </c>
      <c r="G747" s="282">
        <f>ROUND(Q64,0)</f>
        <v>1031449</v>
      </c>
      <c r="H747" s="282">
        <f>ROUND(Q65,0)</f>
        <v>0</v>
      </c>
      <c r="I747" s="282">
        <f>ROUND(Q66,0)</f>
        <v>74420</v>
      </c>
      <c r="J747" s="282">
        <f>ROUND(Q67,0)</f>
        <v>941714</v>
      </c>
      <c r="K747" s="282">
        <f>ROUND(Q68,0)</f>
        <v>0</v>
      </c>
      <c r="L747" s="282">
        <f>ROUND(Q70,0)</f>
        <v>0</v>
      </c>
      <c r="M747" s="282">
        <f>ROUND(Q71,0)</f>
        <v>12799301</v>
      </c>
      <c r="N747" s="282">
        <f>ROUND(Q76,0)</f>
        <v>27763</v>
      </c>
      <c r="O747" s="282">
        <f>ROUND(Q74,0)</f>
        <v>10907124</v>
      </c>
      <c r="P747" s="282">
        <f>IF(Q77&gt;0,ROUND(Q77,0),0)</f>
        <v>0</v>
      </c>
      <c r="Q747" s="282">
        <f>IF(Q78&gt;0,ROUND(Q78,0),0)</f>
        <v>9678</v>
      </c>
      <c r="R747" s="282">
        <f>IF(Q79&gt;0,ROUND(Q79,0),0)</f>
        <v>0</v>
      </c>
      <c r="S747" s="282">
        <f>IF(Q80&gt;0,ROUND(Q80,0),0)</f>
        <v>59</v>
      </c>
      <c r="T747" s="285">
        <f>IF(Q81&gt;0,ROUND(Q81,2),0)</f>
        <v>0</v>
      </c>
      <c r="U747" s="282"/>
      <c r="X747" s="282"/>
      <c r="Y747" s="282"/>
      <c r="Z747" s="282" t="e">
        <f t="shared" si="21"/>
        <v>#DIV/0!</v>
      </c>
    </row>
    <row r="748" spans="1:26" ht="12.65" customHeight="1" x14ac:dyDescent="0.35">
      <c r="A748" s="209" t="str">
        <f>RIGHT($C$84,3)&amp;"*"&amp;RIGHT($C$83,4)&amp;"*"&amp;R$55&amp;"*"&amp;"A"</f>
        <v>ett*084*7040*A</v>
      </c>
      <c r="B748" s="282">
        <f>ROUND(R59,0)</f>
        <v>0</v>
      </c>
      <c r="C748" s="285">
        <f>ROUND(R60,2)</f>
        <v>7.72</v>
      </c>
      <c r="D748" s="282">
        <f>ROUND(R61,0)</f>
        <v>627634</v>
      </c>
      <c r="E748" s="282">
        <f>ROUND(R62,0)</f>
        <v>61499</v>
      </c>
      <c r="F748" s="282">
        <f>ROUND(R63,0)</f>
        <v>0</v>
      </c>
      <c r="G748" s="282">
        <f>ROUND(R64,0)</f>
        <v>981508</v>
      </c>
      <c r="H748" s="282">
        <f>ROUND(R65,0)</f>
        <v>0</v>
      </c>
      <c r="I748" s="282">
        <f>ROUND(R66,0)</f>
        <v>8659</v>
      </c>
      <c r="J748" s="282">
        <f>ROUND(R67,0)</f>
        <v>23204</v>
      </c>
      <c r="K748" s="282">
        <f>ROUND(R68,0)</f>
        <v>0</v>
      </c>
      <c r="L748" s="282">
        <f>ROUND(R70,0)</f>
        <v>0</v>
      </c>
      <c r="M748" s="282">
        <f>ROUND(R71,0)</f>
        <v>1714515</v>
      </c>
      <c r="N748" s="282">
        <f>ROUND(R76,0)</f>
        <v>684</v>
      </c>
      <c r="O748" s="282">
        <f>ROUND(R74,0)</f>
        <v>22134439</v>
      </c>
      <c r="P748" s="282">
        <f>IF(R77&gt;0,ROUND(R77,0),0)</f>
        <v>0</v>
      </c>
      <c r="Q748" s="282">
        <f>IF(R78&gt;0,ROUND(R78,0),0)</f>
        <v>238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 t="e">
        <f t="shared" si="21"/>
        <v>#DIV/0!</v>
      </c>
    </row>
    <row r="749" spans="1:26" ht="12.65" customHeight="1" x14ac:dyDescent="0.35">
      <c r="A749" s="209" t="str">
        <f>RIGHT($C$84,3)&amp;"*"&amp;RIGHT($C$83,4)&amp;"*"&amp;S$55&amp;"*"&amp;"A"</f>
        <v>ett*084*7050*A</v>
      </c>
      <c r="B749" s="282"/>
      <c r="C749" s="285">
        <f>ROUND(S60,2)</f>
        <v>47.04</v>
      </c>
      <c r="D749" s="282">
        <f>ROUND(S61,0)</f>
        <v>3086895</v>
      </c>
      <c r="E749" s="282">
        <f>ROUND(S62,0)</f>
        <v>302468</v>
      </c>
      <c r="F749" s="282">
        <f>ROUND(S63,0)</f>
        <v>0</v>
      </c>
      <c r="G749" s="282">
        <f>ROUND(S64,0)</f>
        <v>-5611393</v>
      </c>
      <c r="H749" s="282">
        <f>ROUND(S65,0)</f>
        <v>0</v>
      </c>
      <c r="I749" s="282">
        <f>ROUND(S66,0)</f>
        <v>1030388</v>
      </c>
      <c r="J749" s="282">
        <f>ROUND(S67,0)</f>
        <v>1785048</v>
      </c>
      <c r="K749" s="282">
        <f>ROUND(S68,0)</f>
        <v>359932</v>
      </c>
      <c r="L749" s="282">
        <f>ROUND(S70,0)</f>
        <v>0</v>
      </c>
      <c r="M749" s="282">
        <f>ROUND(S71,0)</f>
        <v>1007328</v>
      </c>
      <c r="N749" s="282">
        <f>ROUND(S76,0)</f>
        <v>52626</v>
      </c>
      <c r="O749" s="282">
        <f>ROUND(S74,0)</f>
        <v>0</v>
      </c>
      <c r="P749" s="282">
        <f>IF(S77&gt;0,ROUND(S77,0),0)</f>
        <v>0</v>
      </c>
      <c r="Q749" s="282">
        <f>IF(S78&gt;0,ROUND(S78,0),0)</f>
        <v>18344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 t="e">
        <f t="shared" si="21"/>
        <v>#DIV/0!</v>
      </c>
    </row>
    <row r="750" spans="1:26" ht="12.65" customHeight="1" x14ac:dyDescent="0.35">
      <c r="A750" s="209" t="str">
        <f>RIGHT($C$84,3)&amp;"*"&amp;RIGHT($C$83,4)&amp;"*"&amp;T$55&amp;"*"&amp;"A"</f>
        <v>ett*084*7060*A</v>
      </c>
      <c r="B750" s="282"/>
      <c r="C750" s="285">
        <f>ROUND(T60,2)</f>
        <v>10.87</v>
      </c>
      <c r="D750" s="282">
        <f>ROUND(T61,0)</f>
        <v>1364088</v>
      </c>
      <c r="E750" s="282">
        <f>ROUND(T62,0)</f>
        <v>133660</v>
      </c>
      <c r="F750" s="282">
        <f>ROUND(T63,0)</f>
        <v>0</v>
      </c>
      <c r="G750" s="282">
        <f>ROUND(T64,0)</f>
        <v>501736</v>
      </c>
      <c r="H750" s="282">
        <f>ROUND(T65,0)</f>
        <v>0</v>
      </c>
      <c r="I750" s="282">
        <f>ROUND(T66,0)</f>
        <v>55</v>
      </c>
      <c r="J750" s="282">
        <f>ROUND(T67,0)</f>
        <v>3501</v>
      </c>
      <c r="K750" s="282">
        <f>ROUND(T68,0)</f>
        <v>0</v>
      </c>
      <c r="L750" s="282">
        <f>ROUND(T70,0)</f>
        <v>0</v>
      </c>
      <c r="M750" s="282">
        <f>ROUND(T71,0)</f>
        <v>2003740</v>
      </c>
      <c r="N750" s="282">
        <f>ROUND(T76,0)</f>
        <v>103</v>
      </c>
      <c r="O750" s="282">
        <f>ROUND(T74,0)</f>
        <v>746288</v>
      </c>
      <c r="P750" s="282">
        <f>IF(T77&gt;0,ROUND(T77,0),0)</f>
        <v>0</v>
      </c>
      <c r="Q750" s="282">
        <f>IF(T78&gt;0,ROUND(T78,0),0)</f>
        <v>36</v>
      </c>
      <c r="R750" s="282">
        <f>IF(T79&gt;0,ROUND(T79,0),0)</f>
        <v>0</v>
      </c>
      <c r="S750" s="282">
        <f>IF(T80&gt;0,ROUND(T80,0),0)</f>
        <v>10</v>
      </c>
      <c r="T750" s="285">
        <f>IF(T81&gt;0,ROUND(T81,2),0)</f>
        <v>0</v>
      </c>
      <c r="U750" s="282"/>
      <c r="X750" s="282"/>
      <c r="Y750" s="282"/>
      <c r="Z750" s="282" t="e">
        <f t="shared" si="21"/>
        <v>#DIV/0!</v>
      </c>
    </row>
    <row r="751" spans="1:26" ht="12.65" customHeight="1" x14ac:dyDescent="0.35">
      <c r="A751" s="209" t="str">
        <f>RIGHT($C$84,3)&amp;"*"&amp;RIGHT($C$83,4)&amp;"*"&amp;U$55&amp;"*"&amp;"A"</f>
        <v>ett*084*7070*A</v>
      </c>
      <c r="B751" s="282">
        <f>ROUND(U59,0)</f>
        <v>0</v>
      </c>
      <c r="C751" s="285">
        <f>ROUND(U60,2)</f>
        <v>120.96</v>
      </c>
      <c r="D751" s="282">
        <f>ROUND(U61,0)</f>
        <v>9176561</v>
      </c>
      <c r="E751" s="282">
        <f>ROUND(U62,0)</f>
        <v>899162</v>
      </c>
      <c r="F751" s="282">
        <f>ROUND(U63,0)</f>
        <v>5900</v>
      </c>
      <c r="G751" s="282">
        <f>ROUND(U64,0)</f>
        <v>6277296</v>
      </c>
      <c r="H751" s="282">
        <f>ROUND(U65,0)</f>
        <v>3476</v>
      </c>
      <c r="I751" s="282">
        <f>ROUND(U66,0)</f>
        <v>4047923</v>
      </c>
      <c r="J751" s="282">
        <f>ROUND(U67,0)</f>
        <v>543844</v>
      </c>
      <c r="K751" s="282">
        <f>ROUND(U68,0)</f>
        <v>284572</v>
      </c>
      <c r="L751" s="282">
        <f>ROUND(U70,0)</f>
        <v>301784</v>
      </c>
      <c r="M751" s="282">
        <f>ROUND(U71,0)</f>
        <v>21018848</v>
      </c>
      <c r="N751" s="282">
        <f>ROUND(U76,0)</f>
        <v>16033</v>
      </c>
      <c r="O751" s="282">
        <f>ROUND(U74,0)</f>
        <v>46807204</v>
      </c>
      <c r="P751" s="282">
        <f>IF(U77&gt;0,ROUND(U77,0),0)</f>
        <v>0</v>
      </c>
      <c r="Q751" s="282">
        <f>IF(U78&gt;0,ROUND(U78,0),0)</f>
        <v>5589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 t="e">
        <f t="shared" si="21"/>
        <v>#DIV/0!</v>
      </c>
    </row>
    <row r="752" spans="1:26" ht="12.65" customHeight="1" x14ac:dyDescent="0.35">
      <c r="A752" s="209" t="str">
        <f>RIGHT($C$84,3)&amp;"*"&amp;RIGHT($C$83,4)&amp;"*"&amp;V$55&amp;"*"&amp;"A"</f>
        <v>ett*084*7110*A</v>
      </c>
      <c r="B752" s="282">
        <f>ROUND(V59,0)</f>
        <v>0</v>
      </c>
      <c r="C752" s="285">
        <f>ROUND(V60,2)</f>
        <v>35.229999999999997</v>
      </c>
      <c r="D752" s="282">
        <f>ROUND(V61,0)</f>
        <v>3856931</v>
      </c>
      <c r="E752" s="282">
        <f>ROUND(V62,0)</f>
        <v>377920</v>
      </c>
      <c r="F752" s="282">
        <f>ROUND(V63,0)</f>
        <v>0</v>
      </c>
      <c r="G752" s="282">
        <f>ROUND(V64,0)</f>
        <v>16743590</v>
      </c>
      <c r="H752" s="282">
        <f>ROUND(V65,0)</f>
        <v>0</v>
      </c>
      <c r="I752" s="282">
        <f>ROUND(V66,0)</f>
        <v>314781</v>
      </c>
      <c r="J752" s="282">
        <f>ROUND(V67,0)</f>
        <v>224787</v>
      </c>
      <c r="K752" s="282">
        <f>ROUND(V68,0)</f>
        <v>2996</v>
      </c>
      <c r="L752" s="282">
        <f>ROUND(V70,0)</f>
        <v>0</v>
      </c>
      <c r="M752" s="282">
        <f>ROUND(V71,0)</f>
        <v>21598396</v>
      </c>
      <c r="N752" s="282">
        <f>ROUND(V76,0)</f>
        <v>6627</v>
      </c>
      <c r="O752" s="282">
        <f>ROUND(V74,0)</f>
        <v>94408602</v>
      </c>
      <c r="P752" s="282">
        <f>IF(V77&gt;0,ROUND(V77,0),0)</f>
        <v>0</v>
      </c>
      <c r="Q752" s="282">
        <f>IF(V78&gt;0,ROUND(V78,0),0)</f>
        <v>2310</v>
      </c>
      <c r="R752" s="282">
        <f>IF(V79&gt;0,ROUND(V79,0),0)</f>
        <v>0</v>
      </c>
      <c r="S752" s="282">
        <f>IF(V80&gt;0,ROUND(V80,0),0)</f>
        <v>11</v>
      </c>
      <c r="T752" s="285">
        <f>IF(V81&gt;0,ROUND(V81,2),0)</f>
        <v>0</v>
      </c>
      <c r="U752" s="282"/>
      <c r="X752" s="282"/>
      <c r="Y752" s="282"/>
      <c r="Z752" s="282" t="e">
        <f t="shared" si="21"/>
        <v>#DIV/0!</v>
      </c>
    </row>
    <row r="753" spans="1:26" ht="12.65" customHeight="1" x14ac:dyDescent="0.35">
      <c r="A753" s="209" t="str">
        <f>RIGHT($C$84,3)&amp;"*"&amp;RIGHT($C$83,4)&amp;"*"&amp;W$55&amp;"*"&amp;"A"</f>
        <v>ett*084*7120*A</v>
      </c>
      <c r="B753" s="282">
        <f>ROUND(W59,0)</f>
        <v>0</v>
      </c>
      <c r="C753" s="285">
        <f>ROUND(W60,2)</f>
        <v>12.49</v>
      </c>
      <c r="D753" s="282">
        <f>ROUND(W61,0)</f>
        <v>1492804</v>
      </c>
      <c r="E753" s="282">
        <f>ROUND(W62,0)</f>
        <v>146272</v>
      </c>
      <c r="F753" s="282">
        <f>ROUND(W63,0)</f>
        <v>0</v>
      </c>
      <c r="G753" s="282">
        <f>ROUND(W64,0)</f>
        <v>146228</v>
      </c>
      <c r="H753" s="282">
        <f>ROUND(W65,0)</f>
        <v>0</v>
      </c>
      <c r="I753" s="282">
        <f>ROUND(W66,0)</f>
        <v>157447</v>
      </c>
      <c r="J753" s="282">
        <f>ROUND(W67,0)</f>
        <v>87364</v>
      </c>
      <c r="K753" s="282">
        <f>ROUND(W68,0)</f>
        <v>477191</v>
      </c>
      <c r="L753" s="282">
        <f>ROUND(W70,0)</f>
        <v>0</v>
      </c>
      <c r="M753" s="282">
        <f>ROUND(W71,0)</f>
        <v>2520900</v>
      </c>
      <c r="N753" s="282">
        <f>ROUND(W76,0)</f>
        <v>2576</v>
      </c>
      <c r="O753" s="282">
        <f>ROUND(W74,0)</f>
        <v>20142413</v>
      </c>
      <c r="P753" s="282">
        <f>IF(W77&gt;0,ROUND(W77,0),0)</f>
        <v>0</v>
      </c>
      <c r="Q753" s="282">
        <f>IF(W78&gt;0,ROUND(W78,0),0)</f>
        <v>898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 t="e">
        <f t="shared" si="21"/>
        <v>#DIV/0!</v>
      </c>
    </row>
    <row r="754" spans="1:26" ht="12.65" customHeight="1" x14ac:dyDescent="0.35">
      <c r="A754" s="209" t="str">
        <f>RIGHT($C$84,3)&amp;"*"&amp;RIGHT($C$83,4)&amp;"*"&amp;X$55&amp;"*"&amp;"A"</f>
        <v>ett*084*7130*A</v>
      </c>
      <c r="B754" s="282">
        <f>ROUND(X59,0)</f>
        <v>0</v>
      </c>
      <c r="C754" s="285">
        <f>ROUND(X60,2)</f>
        <v>18.940000000000001</v>
      </c>
      <c r="D754" s="282">
        <f>ROUND(X61,0)</f>
        <v>2013777</v>
      </c>
      <c r="E754" s="282">
        <f>ROUND(X62,0)</f>
        <v>197319</v>
      </c>
      <c r="F754" s="282">
        <f>ROUND(X63,0)</f>
        <v>0</v>
      </c>
      <c r="G754" s="282">
        <f>ROUND(X64,0)</f>
        <v>818302</v>
      </c>
      <c r="H754" s="282">
        <f>ROUND(X65,0)</f>
        <v>0</v>
      </c>
      <c r="I754" s="282">
        <f>ROUND(X66,0)</f>
        <v>298751</v>
      </c>
      <c r="J754" s="282">
        <f>ROUND(X67,0)</f>
        <v>135480</v>
      </c>
      <c r="K754" s="282">
        <f>ROUND(X68,0)</f>
        <v>0</v>
      </c>
      <c r="L754" s="282">
        <f>ROUND(X70,0)</f>
        <v>0</v>
      </c>
      <c r="M754" s="282">
        <f>ROUND(X71,0)</f>
        <v>3476325</v>
      </c>
      <c r="N754" s="282">
        <f>ROUND(X76,0)</f>
        <v>3994</v>
      </c>
      <c r="O754" s="282">
        <f>ROUND(X74,0)</f>
        <v>50981517</v>
      </c>
      <c r="P754" s="282">
        <f>IF(X77&gt;0,ROUND(X77,0),0)</f>
        <v>0</v>
      </c>
      <c r="Q754" s="282">
        <f>IF(X78&gt;0,ROUND(X78,0),0)</f>
        <v>1392</v>
      </c>
      <c r="R754" s="282">
        <f>IF(X79&gt;0,ROUND(X79,0),0)</f>
        <v>0</v>
      </c>
      <c r="S754" s="282">
        <f>IF(X80&gt;0,ROUND(X80,0),0)</f>
        <v>1</v>
      </c>
      <c r="T754" s="285">
        <f>IF(X81&gt;0,ROUND(X81,2),0)</f>
        <v>0</v>
      </c>
      <c r="U754" s="282"/>
      <c r="X754" s="282"/>
      <c r="Y754" s="282"/>
      <c r="Z754" s="282" t="e">
        <f t="shared" si="21"/>
        <v>#DIV/0!</v>
      </c>
    </row>
    <row r="755" spans="1:26" ht="12.65" customHeight="1" x14ac:dyDescent="0.35">
      <c r="A755" s="209" t="str">
        <f>RIGHT($C$84,3)&amp;"*"&amp;RIGHT($C$83,4)&amp;"*"&amp;Y$55&amp;"*"&amp;"A"</f>
        <v>ett*084*7140*A</v>
      </c>
      <c r="B755" s="282">
        <f>ROUND(Y59,0)</f>
        <v>0</v>
      </c>
      <c r="C755" s="285">
        <f>ROUND(Y60,2)</f>
        <v>126.87</v>
      </c>
      <c r="D755" s="282">
        <f>ROUND(Y61,0)</f>
        <v>12497147</v>
      </c>
      <c r="E755" s="282">
        <f>ROUND(Y62,0)</f>
        <v>1224529</v>
      </c>
      <c r="F755" s="282">
        <f>ROUND(Y63,0)</f>
        <v>100</v>
      </c>
      <c r="G755" s="282">
        <f>ROUND(Y64,0)</f>
        <v>2764696</v>
      </c>
      <c r="H755" s="282">
        <f>ROUND(Y65,0)</f>
        <v>0</v>
      </c>
      <c r="I755" s="282">
        <f>ROUND(Y66,0)</f>
        <v>745379</v>
      </c>
      <c r="J755" s="282">
        <f>ROUND(Y67,0)</f>
        <v>923528</v>
      </c>
      <c r="K755" s="282">
        <f>ROUND(Y68,0)</f>
        <v>546591</v>
      </c>
      <c r="L755" s="282">
        <f>ROUND(Y70,0)</f>
        <v>667112</v>
      </c>
      <c r="M755" s="282">
        <f>ROUND(Y71,0)</f>
        <v>18171236</v>
      </c>
      <c r="N755" s="282">
        <f>ROUND(Y76,0)</f>
        <v>27227</v>
      </c>
      <c r="O755" s="282">
        <f>ROUND(Y74,0)</f>
        <v>90902980</v>
      </c>
      <c r="P755" s="282">
        <f>IF(Y77&gt;0,ROUND(Y77,0),0)</f>
        <v>0</v>
      </c>
      <c r="Q755" s="282">
        <f>IF(Y78&gt;0,ROUND(Y78,0),0)</f>
        <v>9491</v>
      </c>
      <c r="R755" s="282">
        <f>IF(Y79&gt;0,ROUND(Y79,0),0)</f>
        <v>0</v>
      </c>
      <c r="S755" s="282">
        <f>IF(Y80&gt;0,ROUND(Y80,0),0)</f>
        <v>5</v>
      </c>
      <c r="T755" s="285">
        <f>IF(Y81&gt;0,ROUND(Y81,2),0)</f>
        <v>0</v>
      </c>
      <c r="U755" s="282"/>
      <c r="X755" s="282"/>
      <c r="Y755" s="282"/>
      <c r="Z755" s="282" t="e">
        <f t="shared" si="21"/>
        <v>#DIV/0!</v>
      </c>
    </row>
    <row r="756" spans="1:26" ht="12.65" customHeight="1" x14ac:dyDescent="0.35">
      <c r="A756" s="209" t="str">
        <f>RIGHT($C$84,3)&amp;"*"&amp;RIGHT($C$83,4)&amp;"*"&amp;Z$55&amp;"*"&amp;"A"</f>
        <v>ett*084*7150*A</v>
      </c>
      <c r="B756" s="282">
        <f>ROUND(Z59,0)</f>
        <v>0</v>
      </c>
      <c r="C756" s="285">
        <f>ROUND(Z60,2)</f>
        <v>26.18</v>
      </c>
      <c r="D756" s="282">
        <f>ROUND(Z61,0)</f>
        <v>2768722</v>
      </c>
      <c r="E756" s="282">
        <f>ROUND(Z62,0)</f>
        <v>271292</v>
      </c>
      <c r="F756" s="282">
        <f>ROUND(Z63,0)</f>
        <v>0</v>
      </c>
      <c r="G756" s="282">
        <f>ROUND(Z64,0)</f>
        <v>78549</v>
      </c>
      <c r="H756" s="282">
        <f>ROUND(Z65,0)</f>
        <v>0</v>
      </c>
      <c r="I756" s="282">
        <f>ROUND(Z66,0)</f>
        <v>2341606</v>
      </c>
      <c r="J756" s="282">
        <f>ROUND(Z67,0)</f>
        <v>2454</v>
      </c>
      <c r="K756" s="282">
        <f>ROUND(Z68,0)</f>
        <v>2557833</v>
      </c>
      <c r="L756" s="282">
        <f>ROUND(Z70,0)</f>
        <v>1098</v>
      </c>
      <c r="M756" s="282">
        <f>ROUND(Z71,0)</f>
        <v>8071748</v>
      </c>
      <c r="N756" s="282">
        <f>ROUND(Z76,0)</f>
        <v>72</v>
      </c>
      <c r="O756" s="282">
        <f>ROUND(Z74,0)</f>
        <v>45678651</v>
      </c>
      <c r="P756" s="282">
        <f>IF(Z77&gt;0,ROUND(Z77,0),0)</f>
        <v>0</v>
      </c>
      <c r="Q756" s="282">
        <f>IF(Z78&gt;0,ROUND(Z78,0),0)</f>
        <v>25</v>
      </c>
      <c r="R756" s="282">
        <f>IF(Z79&gt;0,ROUND(Z79,0),0)</f>
        <v>0</v>
      </c>
      <c r="S756" s="282">
        <f>IF(Z80&gt;0,ROUND(Z80,0),0)</f>
        <v>2</v>
      </c>
      <c r="T756" s="285">
        <f>IF(Z81&gt;0,ROUND(Z81,2),0)</f>
        <v>0</v>
      </c>
      <c r="U756" s="282"/>
      <c r="X756" s="282"/>
      <c r="Y756" s="282"/>
      <c r="Z756" s="282" t="e">
        <f t="shared" si="21"/>
        <v>#DIV/0!</v>
      </c>
    </row>
    <row r="757" spans="1:26" ht="12.65" customHeight="1" x14ac:dyDescent="0.35">
      <c r="A757" s="209" t="str">
        <f>RIGHT($C$84,3)&amp;"*"&amp;RIGHT($C$83,4)&amp;"*"&amp;AA$55&amp;"*"&amp;"A"</f>
        <v>ett*084*7160*A</v>
      </c>
      <c r="B757" s="282">
        <f>ROUND(AA59,0)</f>
        <v>0</v>
      </c>
      <c r="C757" s="285">
        <f>ROUND(AA60,2)</f>
        <v>7.69</v>
      </c>
      <c r="D757" s="282">
        <f>ROUND(AA61,0)</f>
        <v>973351</v>
      </c>
      <c r="E757" s="282">
        <f>ROUND(AA62,0)</f>
        <v>95374</v>
      </c>
      <c r="F757" s="282">
        <f>ROUND(AA63,0)</f>
        <v>0</v>
      </c>
      <c r="G757" s="282">
        <f>ROUND(AA64,0)</f>
        <v>3249564</v>
      </c>
      <c r="H757" s="282">
        <f>ROUND(AA65,0)</f>
        <v>0</v>
      </c>
      <c r="I757" s="282">
        <f>ROUND(AA66,0)</f>
        <v>39084</v>
      </c>
      <c r="J757" s="282">
        <f>ROUND(AA67,0)</f>
        <v>144029</v>
      </c>
      <c r="K757" s="282">
        <f>ROUND(AA68,0)</f>
        <v>209266</v>
      </c>
      <c r="L757" s="282">
        <f>ROUND(AA70,0)</f>
        <v>0</v>
      </c>
      <c r="M757" s="282">
        <f>ROUND(AA71,0)</f>
        <v>4713498</v>
      </c>
      <c r="N757" s="282">
        <f>ROUND(AA76,0)</f>
        <v>4246</v>
      </c>
      <c r="O757" s="282">
        <f>ROUND(AA74,0)</f>
        <v>16706265</v>
      </c>
      <c r="P757" s="282">
        <f>IF(AA77&gt;0,ROUND(AA77,0),0)</f>
        <v>0</v>
      </c>
      <c r="Q757" s="282">
        <f>IF(AA78&gt;0,ROUND(AA78,0),0)</f>
        <v>1480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 t="e">
        <f t="shared" si="21"/>
        <v>#DIV/0!</v>
      </c>
    </row>
    <row r="758" spans="1:26" ht="12.65" customHeight="1" x14ac:dyDescent="0.35">
      <c r="A758" s="209" t="str">
        <f>RIGHT($C$84,3)&amp;"*"&amp;RIGHT($C$83,4)&amp;"*"&amp;AB$55&amp;"*"&amp;"A"</f>
        <v>ett*084*7170*A</v>
      </c>
      <c r="B758" s="282"/>
      <c r="C758" s="285">
        <f>ROUND(AB60,2)</f>
        <v>69.959999999999994</v>
      </c>
      <c r="D758" s="282">
        <f>ROUND(AB61,0)</f>
        <v>7750462</v>
      </c>
      <c r="E758" s="282">
        <f>ROUND(AB62,0)</f>
        <v>759426</v>
      </c>
      <c r="F758" s="282">
        <f>ROUND(AB63,0)</f>
        <v>0</v>
      </c>
      <c r="G758" s="282">
        <f>ROUND(AB64,0)</f>
        <v>17069356</v>
      </c>
      <c r="H758" s="282">
        <f>ROUND(AB65,0)</f>
        <v>0</v>
      </c>
      <c r="I758" s="282">
        <f>ROUND(AB66,0)</f>
        <v>294609</v>
      </c>
      <c r="J758" s="282">
        <f>ROUND(AB67,0)</f>
        <v>249270</v>
      </c>
      <c r="K758" s="282">
        <f>ROUND(AB68,0)</f>
        <v>863774</v>
      </c>
      <c r="L758" s="282">
        <f>ROUND(AB70,0)</f>
        <v>799568</v>
      </c>
      <c r="M758" s="282">
        <f>ROUND(AB71,0)</f>
        <v>26271537</v>
      </c>
      <c r="N758" s="282">
        <f>ROUND(AB76,0)</f>
        <v>7349</v>
      </c>
      <c r="O758" s="282">
        <f>ROUND(AB74,0)</f>
        <v>48459188</v>
      </c>
      <c r="P758" s="282">
        <f>IF(AB77&gt;0,ROUND(AB77,0),0)</f>
        <v>0</v>
      </c>
      <c r="Q758" s="282">
        <f>IF(AB78&gt;0,ROUND(AB78,0),0)</f>
        <v>2562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 t="e">
        <f t="shared" si="21"/>
        <v>#DIV/0!</v>
      </c>
    </row>
    <row r="759" spans="1:26" ht="12.65" customHeight="1" x14ac:dyDescent="0.35">
      <c r="A759" s="209" t="str">
        <f>RIGHT($C$84,3)&amp;"*"&amp;RIGHT($C$83,4)&amp;"*"&amp;AC$55&amp;"*"&amp;"A"</f>
        <v>ett*084*7180*A</v>
      </c>
      <c r="B759" s="282">
        <f>ROUND(AC59,0)</f>
        <v>0</v>
      </c>
      <c r="C759" s="285">
        <f>ROUND(AC60,2)</f>
        <v>54</v>
      </c>
      <c r="D759" s="282">
        <f>ROUND(AC61,0)</f>
        <v>5204440</v>
      </c>
      <c r="E759" s="282">
        <f>ROUND(AC62,0)</f>
        <v>509955</v>
      </c>
      <c r="F759" s="282">
        <f>ROUND(AC63,0)</f>
        <v>0</v>
      </c>
      <c r="G759" s="282">
        <f>ROUND(AC64,0)</f>
        <v>1767924</v>
      </c>
      <c r="H759" s="282">
        <f>ROUND(AC65,0)</f>
        <v>3554</v>
      </c>
      <c r="I759" s="282">
        <f>ROUND(AC66,0)</f>
        <v>80397</v>
      </c>
      <c r="J759" s="282">
        <f>ROUND(AC67,0)</f>
        <v>75116</v>
      </c>
      <c r="K759" s="282">
        <f>ROUND(AC68,0)</f>
        <v>25703</v>
      </c>
      <c r="L759" s="282">
        <f>ROUND(AC70,0)</f>
        <v>0</v>
      </c>
      <c r="M759" s="282">
        <f>ROUND(AC71,0)</f>
        <v>7753720</v>
      </c>
      <c r="N759" s="282">
        <f>ROUND(AC76,0)</f>
        <v>2215</v>
      </c>
      <c r="O759" s="282">
        <f>ROUND(AC74,0)</f>
        <v>3796784</v>
      </c>
      <c r="P759" s="282">
        <f>IF(AC77&gt;0,ROUND(AC77,0),0)</f>
        <v>0</v>
      </c>
      <c r="Q759" s="282">
        <f>IF(AC78&gt;0,ROUND(AC78,0),0)</f>
        <v>772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 t="e">
        <f t="shared" si="21"/>
        <v>#DIV/0!</v>
      </c>
    </row>
    <row r="760" spans="1:26" ht="12.65" customHeight="1" x14ac:dyDescent="0.35">
      <c r="A760" s="209" t="str">
        <f>RIGHT($C$84,3)&amp;"*"&amp;RIGHT($C$83,4)&amp;"*"&amp;AD$55&amp;"*"&amp;"A"</f>
        <v>ett*084*7190*A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2329112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2330737</v>
      </c>
      <c r="N760" s="282">
        <f>ROUND(AD76,0)</f>
        <v>0</v>
      </c>
      <c r="O760" s="282">
        <f>ROUND(AD74,0)</f>
        <v>50166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 t="e">
        <f t="shared" si="21"/>
        <v>#DIV/0!</v>
      </c>
    </row>
    <row r="761" spans="1:26" ht="12.65" customHeight="1" x14ac:dyDescent="0.35">
      <c r="A761" s="209" t="str">
        <f>RIGHT($C$84,3)&amp;"*"&amp;RIGHT($C$83,4)&amp;"*"&amp;AE$55&amp;"*"&amp;"A"</f>
        <v>ett*084*7200*A</v>
      </c>
      <c r="B761" s="282">
        <f>ROUND(AE59,0)</f>
        <v>0</v>
      </c>
      <c r="C761" s="285">
        <f>ROUND(AE60,2)</f>
        <v>54.95</v>
      </c>
      <c r="D761" s="282">
        <f>ROUND(AE61,0)</f>
        <v>5782306</v>
      </c>
      <c r="E761" s="282">
        <f>ROUND(AE62,0)</f>
        <v>566577</v>
      </c>
      <c r="F761" s="282">
        <f>ROUND(AE63,0)</f>
        <v>0</v>
      </c>
      <c r="G761" s="282">
        <f>ROUND(AE64,0)</f>
        <v>17897</v>
      </c>
      <c r="H761" s="282">
        <f>ROUND(AE65,0)</f>
        <v>861</v>
      </c>
      <c r="I761" s="282">
        <f>ROUND(AE66,0)</f>
        <v>3184</v>
      </c>
      <c r="J761" s="282">
        <f>ROUND(AE67,0)</f>
        <v>247991</v>
      </c>
      <c r="K761" s="282">
        <f>ROUND(AE68,0)</f>
        <v>0</v>
      </c>
      <c r="L761" s="282">
        <f>ROUND(AE70,0)</f>
        <v>0</v>
      </c>
      <c r="M761" s="282">
        <f>ROUND(AE71,0)</f>
        <v>6633996</v>
      </c>
      <c r="N761" s="282">
        <f>ROUND(AE76,0)</f>
        <v>7311</v>
      </c>
      <c r="O761" s="282">
        <f>ROUND(AE74,0)</f>
        <v>3268550</v>
      </c>
      <c r="P761" s="282">
        <f>IF(AE77&gt;0,ROUND(AE77,0),0)</f>
        <v>0</v>
      </c>
      <c r="Q761" s="282">
        <f>IF(AE78&gt;0,ROUND(AE78,0),0)</f>
        <v>2549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 t="e">
        <f t="shared" si="21"/>
        <v>#DIV/0!</v>
      </c>
    </row>
    <row r="762" spans="1:26" ht="12.65" customHeight="1" x14ac:dyDescent="0.35">
      <c r="A762" s="209" t="str">
        <f>RIGHT($C$84,3)&amp;"*"&amp;RIGHT($C$83,4)&amp;"*"&amp;AF$55&amp;"*"&amp;"A"</f>
        <v>ett*084*7220*A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 t="e">
        <f t="shared" si="21"/>
        <v>#DIV/0!</v>
      </c>
    </row>
    <row r="763" spans="1:26" ht="12.65" customHeight="1" x14ac:dyDescent="0.35">
      <c r="A763" s="209" t="str">
        <f>RIGHT($C$84,3)&amp;"*"&amp;RIGHT($C$83,4)&amp;"*"&amp;AG$55&amp;"*"&amp;"A"</f>
        <v>ett*084*7230*A</v>
      </c>
      <c r="B763" s="282">
        <f>ROUND(AG59,0)</f>
        <v>0</v>
      </c>
      <c r="C763" s="285">
        <f>ROUND(AG60,2)</f>
        <v>155.03</v>
      </c>
      <c r="D763" s="282">
        <f>ROUND(AG61,0)</f>
        <v>15194370</v>
      </c>
      <c r="E763" s="282">
        <f>ROUND(AG62,0)</f>
        <v>1488815</v>
      </c>
      <c r="F763" s="282">
        <f>ROUND(AG63,0)</f>
        <v>0</v>
      </c>
      <c r="G763" s="282">
        <f>ROUND(AG64,0)</f>
        <v>2683777</v>
      </c>
      <c r="H763" s="282">
        <f>ROUND(AG65,0)</f>
        <v>25</v>
      </c>
      <c r="I763" s="282">
        <f>ROUND(AG66,0)</f>
        <v>419599</v>
      </c>
      <c r="J763" s="282">
        <f>ROUND(AG67,0)</f>
        <v>967607</v>
      </c>
      <c r="K763" s="282">
        <f>ROUND(AG68,0)</f>
        <v>14404</v>
      </c>
      <c r="L763" s="282">
        <f>ROUND(AG70,0)</f>
        <v>5000</v>
      </c>
      <c r="M763" s="282">
        <f>ROUND(AG71,0)</f>
        <v>20879547</v>
      </c>
      <c r="N763" s="282">
        <f>ROUND(AG76,0)</f>
        <v>28527</v>
      </c>
      <c r="O763" s="282">
        <f>ROUND(AG74,0)</f>
        <v>164005319</v>
      </c>
      <c r="P763" s="282">
        <f>IF(AG77&gt;0,ROUND(AG77,0),0)</f>
        <v>0</v>
      </c>
      <c r="Q763" s="282">
        <f>IF(AG78&gt;0,ROUND(AG78,0),0)</f>
        <v>9944</v>
      </c>
      <c r="R763" s="282">
        <f>IF(AG79&gt;0,ROUND(AG79,0),0)</f>
        <v>0</v>
      </c>
      <c r="S763" s="282">
        <f>IF(AG80&gt;0,ROUND(AG80,0),0)</f>
        <v>102</v>
      </c>
      <c r="T763" s="285">
        <f>IF(AG81&gt;0,ROUND(AG81,2),0)</f>
        <v>0</v>
      </c>
      <c r="U763" s="282"/>
      <c r="X763" s="282"/>
      <c r="Y763" s="282"/>
      <c r="Z763" s="282" t="e">
        <f t="shared" si="21"/>
        <v>#DIV/0!</v>
      </c>
    </row>
    <row r="764" spans="1:26" ht="12.65" customHeight="1" x14ac:dyDescent="0.35">
      <c r="A764" s="209" t="str">
        <f>RIGHT($C$84,3)&amp;"*"&amp;RIGHT($C$83,4)&amp;"*"&amp;AH$55&amp;"*"&amp;"A"</f>
        <v>ett*084*7240*A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 t="e">
        <f t="shared" si="21"/>
        <v>#DIV/0!</v>
      </c>
    </row>
    <row r="765" spans="1:26" ht="12.65" customHeight="1" x14ac:dyDescent="0.35">
      <c r="A765" s="209" t="str">
        <f>RIGHT($C$84,3)&amp;"*"&amp;RIGHT($C$83,4)&amp;"*"&amp;AI$55&amp;"*"&amp;"A"</f>
        <v>ett*084*7250*A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 t="e">
        <f t="shared" si="21"/>
        <v>#DIV/0!</v>
      </c>
    </row>
    <row r="766" spans="1:26" ht="12.65" customHeight="1" x14ac:dyDescent="0.35">
      <c r="A766" s="209" t="str">
        <f>RIGHT($C$84,3)&amp;"*"&amp;RIGHT($C$83,4)&amp;"*"&amp;AJ$55&amp;"*"&amp;"A"</f>
        <v>ett*084*7260*A</v>
      </c>
      <c r="B766" s="282">
        <f>ROUND(AJ59,0)</f>
        <v>0</v>
      </c>
      <c r="C766" s="285">
        <f>ROUND(AJ60,2)</f>
        <v>122.33</v>
      </c>
      <c r="D766" s="282">
        <f>ROUND(AJ61,0)</f>
        <v>12184997</v>
      </c>
      <c r="E766" s="282">
        <f>ROUND(AJ62,0)</f>
        <v>1193943</v>
      </c>
      <c r="F766" s="282">
        <f>ROUND(AJ63,0)</f>
        <v>28701</v>
      </c>
      <c r="G766" s="282">
        <f>ROUND(AJ64,0)</f>
        <v>814462</v>
      </c>
      <c r="H766" s="282">
        <f>ROUND(AJ65,0)</f>
        <v>20412</v>
      </c>
      <c r="I766" s="282">
        <f>ROUND(AJ66,0)</f>
        <v>233609</v>
      </c>
      <c r="J766" s="282">
        <f>ROUND(AJ67,0)</f>
        <v>532061</v>
      </c>
      <c r="K766" s="282">
        <f>ROUND(AJ68,0)</f>
        <v>226674</v>
      </c>
      <c r="L766" s="282">
        <f>ROUND(AJ70,0)</f>
        <v>7045112</v>
      </c>
      <c r="M766" s="282">
        <f>ROUND(AJ71,0)</f>
        <v>8360398</v>
      </c>
      <c r="N766" s="282">
        <f>ROUND(AJ76,0)</f>
        <v>15686</v>
      </c>
      <c r="O766" s="282">
        <f>ROUND(AJ74,0)</f>
        <v>38988044</v>
      </c>
      <c r="P766" s="282">
        <f>IF(AJ77&gt;0,ROUND(AJ77,0),0)</f>
        <v>0</v>
      </c>
      <c r="Q766" s="282">
        <f>IF(AJ78&gt;0,ROUND(AJ78,0),0)</f>
        <v>5468</v>
      </c>
      <c r="R766" s="282">
        <f>IF(AJ79&gt;0,ROUND(AJ79,0),0)</f>
        <v>0</v>
      </c>
      <c r="S766" s="282">
        <f>IF(AJ80&gt;0,ROUND(AJ80,0),0)</f>
        <v>18</v>
      </c>
      <c r="T766" s="285">
        <f>IF(AJ81&gt;0,ROUND(AJ81,2),0)</f>
        <v>0</v>
      </c>
      <c r="U766" s="282"/>
      <c r="X766" s="282"/>
      <c r="Y766" s="282"/>
      <c r="Z766" s="282" t="e">
        <f t="shared" si="21"/>
        <v>#DIV/0!</v>
      </c>
    </row>
    <row r="767" spans="1:26" ht="12.65" customHeight="1" x14ac:dyDescent="0.35">
      <c r="A767" s="209" t="str">
        <f>RIGHT($C$84,3)&amp;"*"&amp;RIGHT($C$83,4)&amp;"*"&amp;AK$55&amp;"*"&amp;"A"</f>
        <v>ett*084*7310*A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 t="e">
        <f t="shared" si="21"/>
        <v>#DIV/0!</v>
      </c>
    </row>
    <row r="768" spans="1:26" ht="12.65" customHeight="1" x14ac:dyDescent="0.35">
      <c r="A768" s="209" t="str">
        <f>RIGHT($C$84,3)&amp;"*"&amp;RIGHT($C$83,4)&amp;"*"&amp;AL$55&amp;"*"&amp;"A"</f>
        <v>ett*084*7320*A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0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 t="e">
        <f t="shared" si="21"/>
        <v>#DIV/0!</v>
      </c>
    </row>
    <row r="769" spans="1:26" ht="12.65" customHeight="1" x14ac:dyDescent="0.35">
      <c r="A769" s="209" t="str">
        <f>RIGHT($C$84,3)&amp;"*"&amp;RIGHT($C$83,4)&amp;"*"&amp;AM$55&amp;"*"&amp;"A"</f>
        <v>ett*084*7330*A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 t="e">
        <f t="shared" si="21"/>
        <v>#DIV/0!</v>
      </c>
    </row>
    <row r="770" spans="1:26" ht="12.65" customHeight="1" x14ac:dyDescent="0.35">
      <c r="A770" s="209" t="str">
        <f>RIGHT($C$84,3)&amp;"*"&amp;RIGHT($C$83,4)&amp;"*"&amp;AN$55&amp;"*"&amp;"A"</f>
        <v>ett*084*7340*A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 t="e">
        <f t="shared" si="21"/>
        <v>#DIV/0!</v>
      </c>
    </row>
    <row r="771" spans="1:26" ht="12.65" customHeight="1" x14ac:dyDescent="0.35">
      <c r="A771" s="209" t="str">
        <f>RIGHT($C$84,3)&amp;"*"&amp;RIGHT($C$83,4)&amp;"*"&amp;AO$55&amp;"*"&amp;"A"</f>
        <v>ett*084*7350*A</v>
      </c>
      <c r="B771" s="282">
        <f>ROUND(AO59,0)</f>
        <v>0</v>
      </c>
      <c r="C771" s="285">
        <f>ROUND(AO60,2)</f>
        <v>5.91</v>
      </c>
      <c r="D771" s="282">
        <f>ROUND(AO61,0)</f>
        <v>636840</v>
      </c>
      <c r="E771" s="282">
        <f>ROUND(AO62,0)</f>
        <v>62401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699241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5</v>
      </c>
      <c r="T771" s="285">
        <f>IF(AO81&gt;0,ROUND(AO81,2),0)</f>
        <v>0</v>
      </c>
      <c r="U771" s="282"/>
      <c r="X771" s="282"/>
      <c r="Y771" s="282"/>
      <c r="Z771" s="282" t="e">
        <f t="shared" si="21"/>
        <v>#DIV/0!</v>
      </c>
    </row>
    <row r="772" spans="1:26" ht="12.65" customHeight="1" x14ac:dyDescent="0.35">
      <c r="A772" s="209" t="str">
        <f>RIGHT($C$84,3)&amp;"*"&amp;RIGHT($C$83,4)&amp;"*"&amp;AP$55&amp;"*"&amp;"A"</f>
        <v>ett*084*7380*A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 t="e">
        <f t="shared" si="21"/>
        <v>#DIV/0!</v>
      </c>
    </row>
    <row r="773" spans="1:26" ht="12.65" customHeight="1" x14ac:dyDescent="0.35">
      <c r="A773" s="209" t="str">
        <f>RIGHT($C$84,3)&amp;"*"&amp;RIGHT($C$83,4)&amp;"*"&amp;AQ$55&amp;"*"&amp;"A"</f>
        <v>ett*084*7390*A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 t="e">
        <f t="shared" si="21"/>
        <v>#DIV/0!</v>
      </c>
    </row>
    <row r="774" spans="1:26" ht="12.65" customHeight="1" x14ac:dyDescent="0.35">
      <c r="A774" s="209" t="str">
        <f>RIGHT($C$84,3)&amp;"*"&amp;RIGHT($C$83,4)&amp;"*"&amp;AR$55&amp;"*"&amp;"A"</f>
        <v>ett*084*7400*A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46770</v>
      </c>
      <c r="H774" s="282">
        <f>ROUND(AR65,0)</f>
        <v>1274</v>
      </c>
      <c r="I774" s="282">
        <f>ROUND(AR66,0)</f>
        <v>2024</v>
      </c>
      <c r="J774" s="282">
        <f>ROUND(AR67,0)</f>
        <v>267620</v>
      </c>
      <c r="K774" s="282">
        <f>ROUND(AR68,0)</f>
        <v>0</v>
      </c>
      <c r="L774" s="282">
        <f>ROUND(AR70,0)</f>
        <v>0</v>
      </c>
      <c r="M774" s="282">
        <f>ROUND(AR71,0)</f>
        <v>317688</v>
      </c>
      <c r="N774" s="282">
        <f>ROUND(AR76,0)</f>
        <v>7890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2750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 t="e">
        <f t="shared" si="21"/>
        <v>#DIV/0!</v>
      </c>
    </row>
    <row r="775" spans="1:26" ht="12.65" customHeight="1" x14ac:dyDescent="0.35">
      <c r="A775" s="209" t="str">
        <f>RIGHT($C$84,3)&amp;"*"&amp;RIGHT($C$83,4)&amp;"*"&amp;AS$55&amp;"*"&amp;"A"</f>
        <v>ett*084*7410*A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 t="e">
        <f t="shared" si="21"/>
        <v>#DIV/0!</v>
      </c>
    </row>
    <row r="776" spans="1:26" ht="12.65" customHeight="1" x14ac:dyDescent="0.35">
      <c r="A776" s="209" t="str">
        <f>RIGHT($C$84,3)&amp;"*"&amp;RIGHT($C$83,4)&amp;"*"&amp;AT$55&amp;"*"&amp;"A"</f>
        <v>ett*084*7420*A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 t="e">
        <f t="shared" si="21"/>
        <v>#DIV/0!</v>
      </c>
    </row>
    <row r="777" spans="1:26" ht="12.65" customHeight="1" x14ac:dyDescent="0.35">
      <c r="A777" s="209" t="str">
        <f>RIGHT($C$84,3)&amp;"*"&amp;RIGHT($C$83,4)&amp;"*"&amp;AU$55&amp;"*"&amp;"A"</f>
        <v>ett*084*7430*A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 t="e">
        <f t="shared" si="21"/>
        <v>#DIV/0!</v>
      </c>
    </row>
    <row r="778" spans="1:26" ht="12.65" customHeight="1" x14ac:dyDescent="0.35">
      <c r="A778" s="209" t="str">
        <f>RIGHT($C$84,3)&amp;"*"&amp;RIGHT($C$83,4)&amp;"*"&amp;AV$55&amp;"*"&amp;"A"</f>
        <v>ett*084*7490*A</v>
      </c>
      <c r="B778" s="282"/>
      <c r="C778" s="285">
        <f>ROUND(AV60,2)</f>
        <v>9.86</v>
      </c>
      <c r="D778" s="282">
        <f>ROUND(AV61,0)</f>
        <v>926157</v>
      </c>
      <c r="E778" s="282">
        <f>ROUND(AV62,0)</f>
        <v>90749</v>
      </c>
      <c r="F778" s="282">
        <f>ROUND(AV63,0)</f>
        <v>0</v>
      </c>
      <c r="G778" s="282">
        <f>ROUND(AV64,0)</f>
        <v>1385</v>
      </c>
      <c r="H778" s="282">
        <f>ROUND(AV65,0)</f>
        <v>0</v>
      </c>
      <c r="I778" s="282">
        <f>ROUND(AV66,0)</f>
        <v>8304</v>
      </c>
      <c r="J778" s="282">
        <f>ROUND(AV67,0)</f>
        <v>391958</v>
      </c>
      <c r="K778" s="282">
        <f>ROUND(AV68,0)</f>
        <v>0</v>
      </c>
      <c r="L778" s="282">
        <f>ROUND(AV70,0)</f>
        <v>-100632</v>
      </c>
      <c r="M778" s="282">
        <f>ROUND(AV71,0)</f>
        <v>1558205</v>
      </c>
      <c r="N778" s="282">
        <f>ROUND(AV76,0)</f>
        <v>11556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4028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 t="e">
        <f t="shared" si="21"/>
        <v>#DIV/0!</v>
      </c>
    </row>
    <row r="779" spans="1:26" ht="12.65" customHeight="1" x14ac:dyDescent="0.35">
      <c r="A779" s="209" t="str">
        <f>RIGHT($C$84,3)&amp;"*"&amp;RIGHT($C$83,4)&amp;"*"&amp;AW$55&amp;"*"&amp;"A"</f>
        <v>ett*084*8200*A</v>
      </c>
      <c r="B779" s="282"/>
      <c r="C779" s="285">
        <f>ROUND(AW60,2)</f>
        <v>13.25</v>
      </c>
      <c r="D779" s="282">
        <f>ROUND(AW61,0)</f>
        <v>1094018</v>
      </c>
      <c r="E779" s="282">
        <f>ROUND(AW62,0)</f>
        <v>107197</v>
      </c>
      <c r="F779" s="282">
        <f>ROUND(AW63,0)</f>
        <v>0</v>
      </c>
      <c r="G779" s="282">
        <f>ROUND(AW64,0)</f>
        <v>4315</v>
      </c>
      <c r="H779" s="282">
        <f>ROUND(AW65,0)</f>
        <v>0</v>
      </c>
      <c r="I779" s="282">
        <f>ROUND(AW66,0)</f>
        <v>466151</v>
      </c>
      <c r="J779" s="282">
        <f>ROUND(AW67,0)</f>
        <v>209364</v>
      </c>
      <c r="K779" s="282">
        <f>ROUND(AW68,0)</f>
        <v>78253</v>
      </c>
      <c r="L779" s="282">
        <f>ROUND(AW70,0)</f>
        <v>4956953</v>
      </c>
      <c r="M779" s="282">
        <f>ROUND(AW71,0)</f>
        <v>-2989198</v>
      </c>
      <c r="N779" s="282"/>
      <c r="O779" s="282"/>
      <c r="P779" s="282">
        <f>IF(AW77&gt;0,ROUND(AW77,0),0)</f>
        <v>0</v>
      </c>
      <c r="Q779" s="282">
        <f>IF(AW78&gt;0,ROUND(AW78,0),0)</f>
        <v>2152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ett*084*8310*A</v>
      </c>
      <c r="B780" s="282"/>
      <c r="C780" s="285">
        <f>ROUND(AX60,2)</f>
        <v>0</v>
      </c>
      <c r="D780" s="282">
        <f>ROUND(AX61,0)</f>
        <v>423</v>
      </c>
      <c r="E780" s="282">
        <f>ROUND(AX62,0)</f>
        <v>41</v>
      </c>
      <c r="F780" s="282">
        <f>ROUND(AX63,0)</f>
        <v>0</v>
      </c>
      <c r="G780" s="282">
        <f>ROUND(AX64,0)</f>
        <v>1858</v>
      </c>
      <c r="H780" s="282">
        <f>ROUND(AX65,0)</f>
        <v>0</v>
      </c>
      <c r="I780" s="282">
        <f>ROUND(AX66,0)</f>
        <v>10488</v>
      </c>
      <c r="J780" s="282">
        <f>ROUND(AX67,0)</f>
        <v>0</v>
      </c>
      <c r="K780" s="282">
        <f>ROUND(AX68,0)</f>
        <v>950859</v>
      </c>
      <c r="L780" s="282">
        <f>ROUND(AX70,0)</f>
        <v>0</v>
      </c>
      <c r="M780" s="282">
        <f>ROUND(AX71,0)</f>
        <v>982344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ett*084*8320*A</v>
      </c>
      <c r="B781" s="282">
        <f>ROUND(AY59,0)</f>
        <v>825651</v>
      </c>
      <c r="C781" s="285">
        <f>ROUND(AY60,2)</f>
        <v>103.11</v>
      </c>
      <c r="D781" s="282">
        <f>ROUND(AY61,0)</f>
        <v>4921934</v>
      </c>
      <c r="E781" s="282">
        <f>ROUND(AY62,0)</f>
        <v>482274</v>
      </c>
      <c r="F781" s="282">
        <f>ROUND(AY63,0)</f>
        <v>-27</v>
      </c>
      <c r="G781" s="282">
        <f>ROUND(AY64,0)</f>
        <v>1970850</v>
      </c>
      <c r="H781" s="282">
        <f>ROUND(AY65,0)</f>
        <v>0</v>
      </c>
      <c r="I781" s="282">
        <f>ROUND(AY66,0)</f>
        <v>745843</v>
      </c>
      <c r="J781" s="282">
        <f>ROUND(AY67,0)</f>
        <v>911373</v>
      </c>
      <c r="K781" s="282">
        <f>ROUND(AY68,0)</f>
        <v>0</v>
      </c>
      <c r="L781" s="282">
        <f>ROUND(AY70,0)</f>
        <v>1169406</v>
      </c>
      <c r="M781" s="282">
        <f>ROUND(AY71,0)</f>
        <v>7901904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ett*084*8330*A</v>
      </c>
      <c r="B782" s="282">
        <f>ROUND(AZ59,0)</f>
        <v>0</v>
      </c>
      <c r="C782" s="285">
        <f>ROUND(AZ60,2)</f>
        <v>37.479999999999997</v>
      </c>
      <c r="D782" s="282">
        <f>ROUND(AZ61,0)</f>
        <v>1570171</v>
      </c>
      <c r="E782" s="282">
        <f>ROUND(AZ62,0)</f>
        <v>153853</v>
      </c>
      <c r="F782" s="282">
        <f>ROUND(AZ63,0)</f>
        <v>0</v>
      </c>
      <c r="G782" s="282">
        <f>ROUND(AZ64,0)</f>
        <v>1571791</v>
      </c>
      <c r="H782" s="282">
        <f>ROUND(AZ65,0)</f>
        <v>0</v>
      </c>
      <c r="I782" s="282">
        <f>ROUND(AZ66,0)</f>
        <v>433464</v>
      </c>
      <c r="J782" s="282">
        <f>ROUND(AZ67,0)</f>
        <v>17663</v>
      </c>
      <c r="K782" s="282">
        <f>ROUND(AZ68,0)</f>
        <v>30669</v>
      </c>
      <c r="L782" s="282">
        <f>ROUND(AZ70,0)</f>
        <v>3116038</v>
      </c>
      <c r="M782" s="282">
        <f>ROUND(AZ71,0)</f>
        <v>689066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ett*084*8350*A</v>
      </c>
      <c r="B783" s="282">
        <f>ROUND(BA59,0)</f>
        <v>0</v>
      </c>
      <c r="C783" s="285">
        <f>ROUND(BA60,2)</f>
        <v>5.36</v>
      </c>
      <c r="D783" s="282">
        <f>ROUND(BA61,0)</f>
        <v>210478</v>
      </c>
      <c r="E783" s="282">
        <f>ROUND(BA62,0)</f>
        <v>20624</v>
      </c>
      <c r="F783" s="282">
        <f>ROUND(BA63,0)</f>
        <v>0</v>
      </c>
      <c r="G783" s="282">
        <f>ROUND(BA64,0)</f>
        <v>40</v>
      </c>
      <c r="H783" s="282">
        <f>ROUND(BA65,0)</f>
        <v>0</v>
      </c>
      <c r="I783" s="282">
        <f>ROUND(BA66,0)</f>
        <v>2867529</v>
      </c>
      <c r="J783" s="282">
        <f>ROUND(BA67,0)</f>
        <v>134280</v>
      </c>
      <c r="K783" s="282">
        <f>ROUND(BA68,0)</f>
        <v>0</v>
      </c>
      <c r="L783" s="282">
        <f>ROUND(BA70,0)</f>
        <v>14347</v>
      </c>
      <c r="M783" s="282">
        <f>ROUND(BA71,0)</f>
        <v>3220771</v>
      </c>
      <c r="N783" s="282"/>
      <c r="O783" s="282"/>
      <c r="P783" s="282">
        <f>IF(BA77&gt;0,ROUND(BA77,0),0)</f>
        <v>0</v>
      </c>
      <c r="Q783" s="282">
        <f>IF(BA78&gt;0,ROUND(BA78,0),0)</f>
        <v>1380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ett*084*8360*A</v>
      </c>
      <c r="B784" s="282"/>
      <c r="C784" s="285">
        <f>ROUND(BB60,2)</f>
        <v>60.41</v>
      </c>
      <c r="D784" s="282">
        <f>ROUND(BB61,0)</f>
        <v>5407433</v>
      </c>
      <c r="E784" s="282">
        <f>ROUND(BB62,0)</f>
        <v>529846</v>
      </c>
      <c r="F784" s="282">
        <f>ROUND(BB63,0)</f>
        <v>0</v>
      </c>
      <c r="G784" s="282">
        <f>ROUND(BB64,0)</f>
        <v>38880</v>
      </c>
      <c r="H784" s="282">
        <f>ROUND(BB65,0)</f>
        <v>150</v>
      </c>
      <c r="I784" s="282">
        <f>ROUND(BB66,0)</f>
        <v>39385</v>
      </c>
      <c r="J784" s="282">
        <f>ROUND(BB67,0)</f>
        <v>100099</v>
      </c>
      <c r="K784" s="282">
        <f>ROUND(BB68,0)</f>
        <v>0</v>
      </c>
      <c r="L784" s="282">
        <f>ROUND(BB70,0)</f>
        <v>0</v>
      </c>
      <c r="M784" s="282">
        <f>ROUND(BB71,0)</f>
        <v>6195383</v>
      </c>
      <c r="N784" s="282"/>
      <c r="O784" s="282"/>
      <c r="P784" s="282">
        <f>IF(BB77&gt;0,ROUND(BB77,0),0)</f>
        <v>0</v>
      </c>
      <c r="Q784" s="282">
        <f>IF(BB78&gt;0,ROUND(BB78,0),0)</f>
        <v>1029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ett*084*8370*A</v>
      </c>
      <c r="B785" s="282"/>
      <c r="C785" s="285">
        <f>ROUND(BC60,2)</f>
        <v>29.73</v>
      </c>
      <c r="D785" s="282">
        <f>ROUND(BC61,0)</f>
        <v>1226825</v>
      </c>
      <c r="E785" s="282">
        <f>ROUND(BC62,0)</f>
        <v>120210</v>
      </c>
      <c r="F785" s="282">
        <f>ROUND(BC63,0)</f>
        <v>0</v>
      </c>
      <c r="G785" s="282">
        <f>ROUND(BC64,0)</f>
        <v>42338</v>
      </c>
      <c r="H785" s="282">
        <f>ROUND(BC65,0)</f>
        <v>0</v>
      </c>
      <c r="I785" s="282">
        <f>ROUND(BC66,0)</f>
        <v>32390</v>
      </c>
      <c r="J785" s="282">
        <f>ROUND(BC67,0)</f>
        <v>46096</v>
      </c>
      <c r="K785" s="282">
        <f>ROUND(BC68,0)</f>
        <v>0</v>
      </c>
      <c r="L785" s="282">
        <f>ROUND(BC70,0)</f>
        <v>0</v>
      </c>
      <c r="M785" s="282">
        <f>ROUND(BC71,0)</f>
        <v>1468906</v>
      </c>
      <c r="N785" s="282"/>
      <c r="O785" s="282"/>
      <c r="P785" s="282">
        <f>IF(BC77&gt;0,ROUND(BC77,0),0)</f>
        <v>0</v>
      </c>
      <c r="Q785" s="282">
        <f>IF(BC78&gt;0,ROUND(BC78,0),0)</f>
        <v>474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ett*084*8420*A</v>
      </c>
      <c r="B786" s="282"/>
      <c r="C786" s="285">
        <f>ROUND(BD60,2)</f>
        <v>0</v>
      </c>
      <c r="D786" s="282">
        <f>ROUND(BD61,0)</f>
        <v>0</v>
      </c>
      <c r="E786" s="282">
        <f>ROUND(BD62,0)</f>
        <v>0</v>
      </c>
      <c r="F786" s="282">
        <f>ROUND(BD63,0)</f>
        <v>0</v>
      </c>
      <c r="G786" s="282">
        <f>ROUND(BD64,0)</f>
        <v>-149088</v>
      </c>
      <c r="H786" s="282">
        <f>ROUND(BD65,0)</f>
        <v>0</v>
      </c>
      <c r="I786" s="282">
        <f>ROUND(BD66,0)</f>
        <v>132961</v>
      </c>
      <c r="J786" s="282">
        <f>ROUND(BD67,0)</f>
        <v>30739</v>
      </c>
      <c r="K786" s="282">
        <f>ROUND(BD68,0)</f>
        <v>0</v>
      </c>
      <c r="L786" s="282">
        <f>ROUND(BD70,0)</f>
        <v>0</v>
      </c>
      <c r="M786" s="282">
        <f>ROUND(BD71,0)</f>
        <v>14611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ett*084*8430*A</v>
      </c>
      <c r="B787" s="282">
        <f>ROUND(BE59,0)</f>
        <v>828801</v>
      </c>
      <c r="C787" s="285">
        <f>ROUND(BE60,2)</f>
        <v>131.97999999999999</v>
      </c>
      <c r="D787" s="282">
        <f>ROUND(BE61,0)</f>
        <v>9963170</v>
      </c>
      <c r="E787" s="282">
        <f>ROUND(BE62,0)</f>
        <v>976238</v>
      </c>
      <c r="F787" s="282">
        <f>ROUND(BE63,0)</f>
        <v>162237</v>
      </c>
      <c r="G787" s="282">
        <f>ROUND(BE64,0)</f>
        <v>2447603</v>
      </c>
      <c r="H787" s="282">
        <f>ROUND(BE65,0)</f>
        <v>5284369</v>
      </c>
      <c r="I787" s="282">
        <f>ROUND(BE66,0)</f>
        <v>9713414</v>
      </c>
      <c r="J787" s="282">
        <f>ROUND(BE67,0)</f>
        <v>6569941</v>
      </c>
      <c r="K787" s="282">
        <f>ROUND(BE68,0)</f>
        <v>15157</v>
      </c>
      <c r="L787" s="282">
        <f>ROUND(BE70,0)</f>
        <v>1896894</v>
      </c>
      <c r="M787" s="282">
        <f>ROUND(BE71,0)</f>
        <v>33575558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ett*084*8460*A</v>
      </c>
      <c r="B788" s="282"/>
      <c r="C788" s="285">
        <f>ROUND(BF60,2)</f>
        <v>138.9</v>
      </c>
      <c r="D788" s="282">
        <f>ROUND(BF61,0)</f>
        <v>6200806</v>
      </c>
      <c r="E788" s="282">
        <f>ROUND(BF62,0)</f>
        <v>607584</v>
      </c>
      <c r="F788" s="282">
        <f>ROUND(BF63,0)</f>
        <v>5400</v>
      </c>
      <c r="G788" s="282">
        <f>ROUND(BF64,0)</f>
        <v>1000435</v>
      </c>
      <c r="H788" s="282">
        <f>ROUND(BF65,0)</f>
        <v>137523</v>
      </c>
      <c r="I788" s="282">
        <f>ROUND(BF66,0)</f>
        <v>2288937</v>
      </c>
      <c r="J788" s="282">
        <f>ROUND(BF67,0)</f>
        <v>753919</v>
      </c>
      <c r="K788" s="282">
        <f>ROUND(BF68,0)</f>
        <v>0</v>
      </c>
      <c r="L788" s="282">
        <f>ROUND(BF70,0)</f>
        <v>410033</v>
      </c>
      <c r="M788" s="282">
        <f>ROUND(BF71,0)</f>
        <v>10631590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ett*084*8470*A</v>
      </c>
      <c r="B789" s="282"/>
      <c r="C789" s="285">
        <f>ROUND(BG60,2)</f>
        <v>18.68</v>
      </c>
      <c r="D789" s="282">
        <f>ROUND(BG61,0)</f>
        <v>919478</v>
      </c>
      <c r="E789" s="282">
        <f>ROUND(BG62,0)</f>
        <v>90095</v>
      </c>
      <c r="F789" s="282">
        <f>ROUND(BG63,0)</f>
        <v>0</v>
      </c>
      <c r="G789" s="282">
        <f>ROUND(BG64,0)</f>
        <v>1439</v>
      </c>
      <c r="H789" s="282">
        <f>ROUND(BG65,0)</f>
        <v>17435</v>
      </c>
      <c r="I789" s="282">
        <f>ROUND(BG66,0)</f>
        <v>55489</v>
      </c>
      <c r="J789" s="282">
        <f>ROUND(BG67,0)</f>
        <v>44126</v>
      </c>
      <c r="K789" s="282">
        <f>ROUND(BG68,0)</f>
        <v>0</v>
      </c>
      <c r="L789" s="282">
        <f>ROUND(BG70,0)</f>
        <v>479795</v>
      </c>
      <c r="M789" s="282">
        <f>ROUND(BG71,0)</f>
        <v>659447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ett*084*8480*A</v>
      </c>
      <c r="B790" s="282"/>
      <c r="C790" s="285">
        <f>ROUND(BH60,2)</f>
        <v>21.62</v>
      </c>
      <c r="D790" s="282">
        <f>ROUND(BH61,0)</f>
        <v>2347767</v>
      </c>
      <c r="E790" s="282">
        <f>ROUND(BH62,0)</f>
        <v>230045</v>
      </c>
      <c r="F790" s="282">
        <f>ROUND(BH63,0)</f>
        <v>101599</v>
      </c>
      <c r="G790" s="282">
        <f>ROUND(BH64,0)</f>
        <v>2524</v>
      </c>
      <c r="H790" s="282">
        <f>ROUND(BH65,0)</f>
        <v>5346</v>
      </c>
      <c r="I790" s="282">
        <f>ROUND(BH66,0)</f>
        <v>106580</v>
      </c>
      <c r="J790" s="282">
        <f>ROUND(BH67,0)</f>
        <v>666205</v>
      </c>
      <c r="K790" s="282">
        <f>ROUND(BH68,0)</f>
        <v>0</v>
      </c>
      <c r="L790" s="282">
        <f>ROUND(BH70,0)</f>
        <v>4671</v>
      </c>
      <c r="M790" s="282">
        <f>ROUND(BH71,0)</f>
        <v>3481073</v>
      </c>
      <c r="N790" s="282"/>
      <c r="O790" s="282"/>
      <c r="P790" s="282">
        <f>IF(BH77&gt;0,ROUND(BH77,0),0)</f>
        <v>0</v>
      </c>
      <c r="Q790" s="282">
        <f>IF(BH78&gt;0,ROUND(BH78,0),0)</f>
        <v>6846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ett*084*8490*A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ett*084*8510*A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252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252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ett*084*8530*A</v>
      </c>
      <c r="B793" s="282"/>
      <c r="C793" s="285">
        <f>ROUND(BK60,2)</f>
        <v>0</v>
      </c>
      <c r="D793" s="282">
        <f>ROUND(BK61,0)</f>
        <v>0</v>
      </c>
      <c r="E793" s="282">
        <f>ROUND(BK62,0)</f>
        <v>0</v>
      </c>
      <c r="F793" s="282">
        <f>ROUND(BK63,0)</f>
        <v>0</v>
      </c>
      <c r="G793" s="282">
        <f>ROUND(BK64,0)</f>
        <v>0</v>
      </c>
      <c r="H793" s="282">
        <f>ROUND(BK65,0)</f>
        <v>0</v>
      </c>
      <c r="I793" s="282">
        <f>ROUND(BK66,0)</f>
        <v>0</v>
      </c>
      <c r="J793" s="282">
        <f>ROUND(BK67,0)</f>
        <v>36053</v>
      </c>
      <c r="K793" s="282">
        <f>ROUND(BK68,0)</f>
        <v>0</v>
      </c>
      <c r="L793" s="282">
        <f>ROUND(BK70,0)</f>
        <v>0</v>
      </c>
      <c r="M793" s="282">
        <f>ROUND(BK71,0)</f>
        <v>36053</v>
      </c>
      <c r="N793" s="282"/>
      <c r="O793" s="282"/>
      <c r="P793" s="282">
        <f>IF(BK77&gt;0,ROUND(BK77,0),0)</f>
        <v>0</v>
      </c>
      <c r="Q793" s="282">
        <f>IF(BK78&gt;0,ROUND(BK78,0),0)</f>
        <v>371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ett*084*8560*A</v>
      </c>
      <c r="B794" s="282"/>
      <c r="C794" s="285">
        <f>ROUND(BL60,2)</f>
        <v>17.25</v>
      </c>
      <c r="D794" s="282">
        <f>ROUND(BL61,0)</f>
        <v>1121789</v>
      </c>
      <c r="E794" s="282">
        <f>ROUND(BL62,0)</f>
        <v>109918</v>
      </c>
      <c r="F794" s="282">
        <f>ROUND(BL63,0)</f>
        <v>0</v>
      </c>
      <c r="G794" s="282">
        <f>ROUND(BL64,0)</f>
        <v>5234</v>
      </c>
      <c r="H794" s="282">
        <f>ROUND(BL65,0)</f>
        <v>975</v>
      </c>
      <c r="I794" s="282">
        <f>ROUND(BL66,0)</f>
        <v>866</v>
      </c>
      <c r="J794" s="282">
        <f>ROUND(BL67,0)</f>
        <v>72496</v>
      </c>
      <c r="K794" s="282">
        <f>ROUND(BL68,0)</f>
        <v>0</v>
      </c>
      <c r="L794" s="282">
        <f>ROUND(BL70,0)</f>
        <v>0</v>
      </c>
      <c r="M794" s="282">
        <f>ROUND(BL71,0)</f>
        <v>1326668</v>
      </c>
      <c r="N794" s="282"/>
      <c r="O794" s="282"/>
      <c r="P794" s="282">
        <f>IF(BL77&gt;0,ROUND(BL77,0),0)</f>
        <v>0</v>
      </c>
      <c r="Q794" s="282">
        <f>IF(BL78&gt;0,ROUND(BL78,0),0)</f>
        <v>745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ett*084*8590*A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2</v>
      </c>
      <c r="H795" s="282">
        <f>ROUND(BM65,0)</f>
        <v>0</v>
      </c>
      <c r="I795" s="282">
        <f>ROUND(BM66,0)</f>
        <v>0</v>
      </c>
      <c r="J795" s="282">
        <f>ROUND(BM67,0)</f>
        <v>3278</v>
      </c>
      <c r="K795" s="282">
        <f>ROUND(BM68,0)</f>
        <v>0</v>
      </c>
      <c r="L795" s="282">
        <f>ROUND(BM70,0)</f>
        <v>0</v>
      </c>
      <c r="M795" s="282">
        <f>ROUND(BM71,0)</f>
        <v>3280</v>
      </c>
      <c r="N795" s="282"/>
      <c r="O795" s="282"/>
      <c r="P795" s="282">
        <f>IF(BM77&gt;0,ROUND(BM77,0),0)</f>
        <v>0</v>
      </c>
      <c r="Q795" s="282">
        <f>IF(BM78&gt;0,ROUND(BM78,0),0)</f>
        <v>34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ett*084*8610*A</v>
      </c>
      <c r="B796" s="282"/>
      <c r="C796" s="285">
        <f>ROUND(BN60,2)</f>
        <v>28.83</v>
      </c>
      <c r="D796" s="282">
        <f>ROUND(BN61,0)</f>
        <v>3762516</v>
      </c>
      <c r="E796" s="282">
        <f>ROUND(BN62,0)</f>
        <v>368669</v>
      </c>
      <c r="F796" s="282">
        <f>ROUND(BN63,0)</f>
        <v>907680</v>
      </c>
      <c r="G796" s="282">
        <f>ROUND(BN64,0)</f>
        <v>1951104</v>
      </c>
      <c r="H796" s="282">
        <f>ROUND(BN65,0)</f>
        <v>59307</v>
      </c>
      <c r="I796" s="282">
        <f>ROUND(BN66,0)</f>
        <v>1374918</v>
      </c>
      <c r="J796" s="282">
        <f>ROUND(BN67,0)</f>
        <v>785264</v>
      </c>
      <c r="K796" s="282">
        <f>ROUND(BN68,0)</f>
        <v>-1775172</v>
      </c>
      <c r="L796" s="282">
        <f>ROUND(BN70,0)</f>
        <v>110092</v>
      </c>
      <c r="M796" s="282">
        <f>ROUND(BN71,0)</f>
        <v>9690179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ett*084*8620*A</v>
      </c>
      <c r="B797" s="282"/>
      <c r="C797" s="285">
        <f>ROUND(BO60,2)</f>
        <v>2.39</v>
      </c>
      <c r="D797" s="282">
        <f>ROUND(BO61,0)</f>
        <v>191395</v>
      </c>
      <c r="E797" s="282">
        <f>ROUND(BO62,0)</f>
        <v>18754</v>
      </c>
      <c r="F797" s="282">
        <f>ROUND(BO63,0)</f>
        <v>0</v>
      </c>
      <c r="G797" s="282">
        <f>ROUND(BO64,0)</f>
        <v>0</v>
      </c>
      <c r="H797" s="282">
        <f>ROUND(BO65,0)</f>
        <v>0</v>
      </c>
      <c r="I797" s="282">
        <f>ROUND(BO66,0)</f>
        <v>79</v>
      </c>
      <c r="J797" s="282">
        <f>ROUND(BO67,0)</f>
        <v>51733</v>
      </c>
      <c r="K797" s="282">
        <f>ROUND(BO68,0)</f>
        <v>0</v>
      </c>
      <c r="L797" s="282">
        <f>ROUND(BO70,0)</f>
        <v>0</v>
      </c>
      <c r="M797" s="282">
        <f>ROUND(BO71,0)</f>
        <v>262554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ett*084*8630*A</v>
      </c>
      <c r="B798" s="282"/>
      <c r="C798" s="285">
        <f>ROUND(BP60,2)</f>
        <v>2.9</v>
      </c>
      <c r="D798" s="282">
        <f>ROUND(BP61,0)</f>
        <v>329313</v>
      </c>
      <c r="E798" s="282">
        <f>ROUND(BP62,0)</f>
        <v>32268</v>
      </c>
      <c r="F798" s="282">
        <f>ROUND(BP63,0)</f>
        <v>0</v>
      </c>
      <c r="G798" s="282">
        <f>ROUND(BP64,0)</f>
        <v>0</v>
      </c>
      <c r="H798" s="282">
        <f>ROUND(BP65,0)</f>
        <v>0</v>
      </c>
      <c r="I798" s="282">
        <f>ROUND(BP66,0)</f>
        <v>72961</v>
      </c>
      <c r="J798" s="282">
        <f>ROUND(BP67,0)</f>
        <v>126113</v>
      </c>
      <c r="K798" s="282">
        <f>ROUND(BP68,0)</f>
        <v>0</v>
      </c>
      <c r="L798" s="282">
        <f>ROUND(BP70,0)</f>
        <v>242754</v>
      </c>
      <c r="M798" s="282">
        <f>ROUND(BP71,0)</f>
        <v>318823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ett*084*8640*A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ett*084*8650*A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ett*084*8660*A</v>
      </c>
      <c r="B801" s="282"/>
      <c r="C801" s="285">
        <f>ROUND(BS60,2)</f>
        <v>11.02</v>
      </c>
      <c r="D801" s="282">
        <f>ROUND(BS61,0)</f>
        <v>1056626</v>
      </c>
      <c r="E801" s="282">
        <f>ROUND(BS62,0)</f>
        <v>103533</v>
      </c>
      <c r="F801" s="282">
        <f>ROUND(BS63,0)</f>
        <v>113</v>
      </c>
      <c r="G801" s="282">
        <f>ROUND(BS64,0)</f>
        <v>14485</v>
      </c>
      <c r="H801" s="282">
        <f>ROUND(BS65,0)</f>
        <v>875</v>
      </c>
      <c r="I801" s="282">
        <f>ROUND(BS66,0)</f>
        <v>5870</v>
      </c>
      <c r="J801" s="282">
        <f>ROUND(BS67,0)</f>
        <v>277937</v>
      </c>
      <c r="K801" s="282">
        <f>ROUND(BS68,0)</f>
        <v>0</v>
      </c>
      <c r="L801" s="282">
        <f>ROUND(BS70,0)</f>
        <v>5000</v>
      </c>
      <c r="M801" s="282">
        <f>ROUND(BS71,0)</f>
        <v>1476176</v>
      </c>
      <c r="N801" s="282"/>
      <c r="O801" s="282"/>
      <c r="P801" s="282">
        <f>IF(BS77&gt;0,ROUND(BS77,0),0)</f>
        <v>0</v>
      </c>
      <c r="Q801" s="282">
        <f>IF(BS78&gt;0,ROUND(BS78,0),0)</f>
        <v>2856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ett*084*8670*A</v>
      </c>
      <c r="B802" s="282"/>
      <c r="C802" s="285">
        <f>ROUND(BT60,2)</f>
        <v>10.43</v>
      </c>
      <c r="D802" s="282">
        <f>ROUND(BT61,0)</f>
        <v>866381</v>
      </c>
      <c r="E802" s="282">
        <f>ROUND(BT62,0)</f>
        <v>84892</v>
      </c>
      <c r="F802" s="282">
        <f>ROUND(BT63,0)</f>
        <v>0</v>
      </c>
      <c r="G802" s="282">
        <f>ROUND(BT64,0)</f>
        <v>3914</v>
      </c>
      <c r="H802" s="282">
        <f>ROUND(BT65,0)</f>
        <v>1255</v>
      </c>
      <c r="I802" s="282">
        <f>ROUND(BT66,0)</f>
        <v>1499</v>
      </c>
      <c r="J802" s="282">
        <f>ROUND(BT67,0)</f>
        <v>162440</v>
      </c>
      <c r="K802" s="282">
        <f>ROUND(BT68,0)</f>
        <v>0</v>
      </c>
      <c r="L802" s="282">
        <f>ROUND(BT70,0)</f>
        <v>6725</v>
      </c>
      <c r="M802" s="282">
        <f>ROUND(BT71,0)</f>
        <v>1137304</v>
      </c>
      <c r="N802" s="282"/>
      <c r="O802" s="282"/>
      <c r="P802" s="282">
        <f>IF(BT77&gt;0,ROUND(BT77,0),0)</f>
        <v>0</v>
      </c>
      <c r="Q802" s="282">
        <f>IF(BT78&gt;0,ROUND(BT78,0),0)</f>
        <v>1669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ett*084*8680*A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ett*084*8690*A</v>
      </c>
      <c r="B804" s="282"/>
      <c r="C804" s="285">
        <f>ROUND(BV60,2)</f>
        <v>0</v>
      </c>
      <c r="D804" s="282">
        <f>ROUND(BV61,0)</f>
        <v>0</v>
      </c>
      <c r="E804" s="282">
        <f>ROUND(BV62,0)</f>
        <v>0</v>
      </c>
      <c r="F804" s="282">
        <f>ROUND(BV63,0)</f>
        <v>0</v>
      </c>
      <c r="G804" s="282">
        <f>ROUND(BV64,0)</f>
        <v>0</v>
      </c>
      <c r="H804" s="282">
        <f>ROUND(BV65,0)</f>
        <v>0</v>
      </c>
      <c r="I804" s="282">
        <f>ROUND(BV66,0)</f>
        <v>261</v>
      </c>
      <c r="J804" s="282">
        <f>ROUND(BV67,0)</f>
        <v>0</v>
      </c>
      <c r="K804" s="282">
        <f>ROUND(BV68,0)</f>
        <v>0</v>
      </c>
      <c r="L804" s="282">
        <f>ROUND(BV70,0)</f>
        <v>0</v>
      </c>
      <c r="M804" s="282">
        <f>ROUND(BV71,0)</f>
        <v>261</v>
      </c>
      <c r="N804" s="282"/>
      <c r="O804" s="282"/>
      <c r="P804" s="282">
        <f>IF(BV77&gt;0,ROUND(BV77,0),0)</f>
        <v>0</v>
      </c>
      <c r="Q804" s="282">
        <f>IF(BV78&gt;0,ROUND(BV78,0),0)</f>
        <v>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ett*084*8700*A</v>
      </c>
      <c r="B805" s="282"/>
      <c r="C805" s="285">
        <f>ROUND(BW60,2)</f>
        <v>8.84</v>
      </c>
      <c r="D805" s="282">
        <f>ROUND(BW61,0)</f>
        <v>1698810</v>
      </c>
      <c r="E805" s="282">
        <f>ROUND(BW62,0)</f>
        <v>166457</v>
      </c>
      <c r="F805" s="282">
        <f>ROUND(BW63,0)</f>
        <v>2704798</v>
      </c>
      <c r="G805" s="282">
        <f>ROUND(BW64,0)</f>
        <v>90234</v>
      </c>
      <c r="H805" s="282">
        <f>ROUND(BW65,0)</f>
        <v>2872</v>
      </c>
      <c r="I805" s="282">
        <f>ROUND(BW66,0)</f>
        <v>82219</v>
      </c>
      <c r="J805" s="282">
        <f>ROUND(BW67,0)</f>
        <v>467014</v>
      </c>
      <c r="K805" s="282">
        <f>ROUND(BW68,0)</f>
        <v>70994</v>
      </c>
      <c r="L805" s="282">
        <f>ROUND(BW70,0)</f>
        <v>925244</v>
      </c>
      <c r="M805" s="282">
        <f>ROUND(BW71,0)</f>
        <v>4370245</v>
      </c>
      <c r="N805" s="282"/>
      <c r="O805" s="282"/>
      <c r="P805" s="282">
        <f>IF(BW77&gt;0,ROUND(BW77,0),0)</f>
        <v>0</v>
      </c>
      <c r="Q805" s="282">
        <f>IF(BW78&gt;0,ROUND(BW78,0),0)</f>
        <v>4799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ett*084*8710*A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ett*084*8720*A</v>
      </c>
      <c r="B807" s="282"/>
      <c r="C807" s="285">
        <f>ROUND(BY60,2)</f>
        <v>94.41</v>
      </c>
      <c r="D807" s="282">
        <f>ROUND(BY61,0)</f>
        <v>11098361</v>
      </c>
      <c r="E807" s="282">
        <f>ROUND(BY62,0)</f>
        <v>1087469</v>
      </c>
      <c r="F807" s="282">
        <f>ROUND(BY63,0)</f>
        <v>35344</v>
      </c>
      <c r="G807" s="282">
        <f>ROUND(BY64,0)</f>
        <v>52080</v>
      </c>
      <c r="H807" s="282">
        <f>ROUND(BY65,0)</f>
        <v>9437</v>
      </c>
      <c r="I807" s="282">
        <f>ROUND(BY66,0)</f>
        <v>552413</v>
      </c>
      <c r="J807" s="282">
        <f>ROUND(BY67,0)</f>
        <v>772009</v>
      </c>
      <c r="K807" s="282">
        <f>ROUND(BY68,0)</f>
        <v>494</v>
      </c>
      <c r="L807" s="282">
        <f>ROUND(BY70,0)</f>
        <v>600</v>
      </c>
      <c r="M807" s="282">
        <f>ROUND(BY71,0)</f>
        <v>14098937</v>
      </c>
      <c r="N807" s="282"/>
      <c r="O807" s="282"/>
      <c r="P807" s="282">
        <f>IF(BY77&gt;0,ROUND(BY77,0),0)</f>
        <v>0</v>
      </c>
      <c r="Q807" s="282">
        <f>IF(BY78&gt;0,ROUND(BY78,0),0)</f>
        <v>7934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ett*084*8730*A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ett*084*8740*A</v>
      </c>
      <c r="B809" s="282"/>
      <c r="C809" s="285">
        <f>ROUND(CA60,2)</f>
        <v>64.58</v>
      </c>
      <c r="D809" s="282">
        <f>ROUND(CA61,0)</f>
        <v>4944940</v>
      </c>
      <c r="E809" s="282">
        <f>ROUND(CA62,0)</f>
        <v>484528</v>
      </c>
      <c r="F809" s="282">
        <f>ROUND(CA63,0)</f>
        <v>1998000</v>
      </c>
      <c r="G809" s="282">
        <f>ROUND(CA64,0)</f>
        <v>10751</v>
      </c>
      <c r="H809" s="282">
        <f>ROUND(CA65,0)</f>
        <v>0</v>
      </c>
      <c r="I809" s="282">
        <f>ROUND(CA66,0)</f>
        <v>489</v>
      </c>
      <c r="J809" s="282">
        <f>ROUND(CA67,0)</f>
        <v>0</v>
      </c>
      <c r="K809" s="282">
        <f>ROUND(CA68,0)</f>
        <v>18550</v>
      </c>
      <c r="L809" s="282">
        <f>ROUND(CA70,0)</f>
        <v>975</v>
      </c>
      <c r="M809" s="282">
        <f>ROUND(CA71,0)</f>
        <v>7533299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ett*084*8770*A</v>
      </c>
      <c r="B810" s="282"/>
      <c r="C810" s="285">
        <f>ROUND(CB60,2)</f>
        <v>7.35</v>
      </c>
      <c r="D810" s="282">
        <f>ROUND(CB61,0)</f>
        <v>660503</v>
      </c>
      <c r="E810" s="282">
        <f>ROUND(CB62,0)</f>
        <v>64719</v>
      </c>
      <c r="F810" s="282">
        <f>ROUND(CB63,0)</f>
        <v>850</v>
      </c>
      <c r="G810" s="282">
        <f>ROUND(CB64,0)</f>
        <v>11680</v>
      </c>
      <c r="H810" s="282">
        <f>ROUND(CB65,0)</f>
        <v>0</v>
      </c>
      <c r="I810" s="282">
        <f>ROUND(CB66,0)</f>
        <v>33648</v>
      </c>
      <c r="J810" s="282">
        <f>ROUND(CB67,0)</f>
        <v>0</v>
      </c>
      <c r="K810" s="282">
        <f>ROUND(CB68,0)</f>
        <v>56367</v>
      </c>
      <c r="L810" s="282">
        <f>ROUND(CB70,0)</f>
        <v>121324</v>
      </c>
      <c r="M810" s="282">
        <f>ROUND(CB71,0)</f>
        <v>729592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ett*084*8790*A</v>
      </c>
      <c r="B811" s="282"/>
      <c r="C811" s="285">
        <f>ROUND(CC60,2)</f>
        <v>25.82</v>
      </c>
      <c r="D811" s="282">
        <f>ROUND(CC61,0)</f>
        <v>2129269</v>
      </c>
      <c r="E811" s="282">
        <f>ROUND(CC62,0)</f>
        <v>208636</v>
      </c>
      <c r="F811" s="282">
        <f>ROUND(CC63,0)</f>
        <v>33607437</v>
      </c>
      <c r="G811" s="282">
        <f>ROUND(CC64,0)</f>
        <v>2478112</v>
      </c>
      <c r="H811" s="282">
        <f>ROUND(CC65,0)</f>
        <v>2485</v>
      </c>
      <c r="I811" s="282">
        <f>ROUND(CC66,0)</f>
        <v>2829094</v>
      </c>
      <c r="J811" s="282">
        <f>ROUND(CC67,0)</f>
        <v>217598</v>
      </c>
      <c r="K811" s="282">
        <f>ROUND(CC68,0)</f>
        <v>893381</v>
      </c>
      <c r="L811" s="282">
        <f>ROUND(CC70,0)</f>
        <v>29129702</v>
      </c>
      <c r="M811" s="282">
        <f>ROUND(CC71,0)</f>
        <v>220933812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ett*084*9000*A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42639485</v>
      </c>
      <c r="W812" s="180">
        <f>ROUND(CD71,0)</f>
        <v>42639485</v>
      </c>
      <c r="X812" s="282">
        <f>ROUND(CE73,0)</f>
        <v>1559081702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3151.9100000000003</v>
      </c>
      <c r="D814" s="180">
        <f t="shared" si="22"/>
        <v>282146987</v>
      </c>
      <c r="E814" s="180">
        <f t="shared" si="22"/>
        <v>27646080</v>
      </c>
      <c r="F814" s="180">
        <f t="shared" si="22"/>
        <v>47800042</v>
      </c>
      <c r="G814" s="180">
        <f t="shared" si="22"/>
        <v>103696909</v>
      </c>
      <c r="H814" s="180">
        <f t="shared" si="22"/>
        <v>5553320</v>
      </c>
      <c r="I814" s="180">
        <f t="shared" si="22"/>
        <v>39136588</v>
      </c>
      <c r="J814" s="180">
        <f t="shared" si="22"/>
        <v>28112486</v>
      </c>
      <c r="K814" s="180">
        <f t="shared" si="22"/>
        <v>6925197</v>
      </c>
      <c r="L814" s="180">
        <f>SUM(L733:L812)+SUM(U733:U812)</f>
        <v>51704852</v>
      </c>
      <c r="M814" s="180">
        <f>SUM(M733:M812)+SUM(W733:W812)</f>
        <v>745354472</v>
      </c>
      <c r="N814" s="180">
        <f t="shared" ref="N814:Z814" si="23">SUM(N733:N812)</f>
        <v>461586</v>
      </c>
      <c r="O814" s="180">
        <f t="shared" si="23"/>
        <v>925022997</v>
      </c>
      <c r="P814" s="180">
        <f t="shared" si="23"/>
        <v>825651</v>
      </c>
      <c r="Q814" s="180">
        <f t="shared" si="23"/>
        <v>191189</v>
      </c>
      <c r="R814" s="180">
        <f t="shared" si="23"/>
        <v>0</v>
      </c>
      <c r="S814" s="180">
        <f t="shared" si="23"/>
        <v>1032</v>
      </c>
      <c r="T814" s="263">
        <f t="shared" si="23"/>
        <v>0</v>
      </c>
      <c r="U814" s="180">
        <f t="shared" si="23"/>
        <v>0</v>
      </c>
      <c r="V814" s="180">
        <f t="shared" si="23"/>
        <v>42639485</v>
      </c>
      <c r="W814" s="180">
        <f t="shared" si="23"/>
        <v>42639485</v>
      </c>
      <c r="X814" s="180">
        <f t="shared" si="23"/>
        <v>1559081702</v>
      </c>
      <c r="Y814" s="180">
        <f t="shared" si="23"/>
        <v>0</v>
      </c>
      <c r="Z814" s="180" t="e">
        <f t="shared" si="23"/>
        <v>#DIV/0!</v>
      </c>
    </row>
    <row r="815" spans="1:26" ht="12.65" customHeight="1" x14ac:dyDescent="0.35">
      <c r="B815" s="180" t="s">
        <v>1005</v>
      </c>
      <c r="C815" s="263">
        <f>CE60</f>
        <v>3151.9099999999994</v>
      </c>
      <c r="D815" s="180">
        <f>CE61</f>
        <v>282146988.20999998</v>
      </c>
      <c r="E815" s="180">
        <f>CE62</f>
        <v>27646080</v>
      </c>
      <c r="F815" s="180">
        <f>CE63</f>
        <v>47800040.93</v>
      </c>
      <c r="G815" s="180">
        <f>CE64</f>
        <v>103696911.62</v>
      </c>
      <c r="H815" s="240">
        <f>CE65</f>
        <v>5553319.3600000003</v>
      </c>
      <c r="I815" s="240">
        <f>CE66</f>
        <v>39136586.139999993</v>
      </c>
      <c r="J815" s="240">
        <f>CE67</f>
        <v>28112486</v>
      </c>
      <c r="K815" s="240">
        <f>CE68</f>
        <v>6925198.4900000002</v>
      </c>
      <c r="L815" s="240">
        <f>CE70</f>
        <v>51704851.099999994</v>
      </c>
      <c r="M815" s="240">
        <f>CE71</f>
        <v>745354474.26059699</v>
      </c>
      <c r="N815" s="180">
        <f>CE76</f>
        <v>828801.23000000021</v>
      </c>
      <c r="O815" s="180">
        <f>CE74</f>
        <v>925022995.89999986</v>
      </c>
      <c r="P815" s="180">
        <f>CE77</f>
        <v>825651</v>
      </c>
      <c r="Q815" s="180">
        <f>CE78</f>
        <v>191187.82990365758</v>
      </c>
      <c r="R815" s="180">
        <f>CE79</f>
        <v>0</v>
      </c>
      <c r="S815" s="180">
        <f>CE80</f>
        <v>1031.1699999999998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282146988.2100001</v>
      </c>
      <c r="G816" s="240">
        <f>C379</f>
        <v>27646082.090000007</v>
      </c>
      <c r="H816" s="240">
        <f>C380</f>
        <v>47800040.929999992</v>
      </c>
      <c r="I816" s="240">
        <f>C381</f>
        <v>103696911.62000009</v>
      </c>
      <c r="J816" s="240">
        <f>C382</f>
        <v>5553319.3600000003</v>
      </c>
      <c r="K816" s="240">
        <f>C383</f>
        <v>39136586.140000015</v>
      </c>
      <c r="L816" s="240">
        <f>C384+C385+C386+C388</f>
        <v>50267030.800000012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Providence Regional Medical Center Everett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H-084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1321 Colby Avenue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1321 Colby Avenue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Everett, WA 98201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H-84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Providence Regional Medical Center Everett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Kim Williams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Pam Daniels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425-261-4050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425-261-4051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29064</v>
      </c>
      <c r="G23" s="21">
        <f>data!D111</f>
        <v>178843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4215</v>
      </c>
      <c r="G26" s="13">
        <f>data!D114</f>
        <v>5550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64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141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233</v>
      </c>
      <c r="E32" s="49" t="s">
        <v>1045</v>
      </c>
      <c r="F32" s="24"/>
      <c r="G32" s="21">
        <f>data!C125</f>
        <v>14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13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46</v>
      </c>
      <c r="E34" s="49" t="s">
        <v>291</v>
      </c>
      <c r="F34" s="24"/>
      <c r="G34" s="21">
        <f>data!E127</f>
        <v>530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19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595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29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Providence Regional Medical Center Everett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12835</v>
      </c>
      <c r="C7" s="48">
        <f>data!B139</f>
        <v>92181</v>
      </c>
      <c r="D7" s="48">
        <f>data!B140</f>
        <v>199544.62670445451</v>
      </c>
      <c r="E7" s="48">
        <f>data!B141</f>
        <v>875232663</v>
      </c>
      <c r="F7" s="48">
        <f>data!B142</f>
        <v>459592591.93000001</v>
      </c>
      <c r="G7" s="48">
        <f>data!B141+data!B142</f>
        <v>1334825254.9300001</v>
      </c>
    </row>
    <row r="8" spans="1:13" ht="20.149999999999999" customHeight="1" x14ac:dyDescent="0.35">
      <c r="A8" s="23" t="s">
        <v>297</v>
      </c>
      <c r="B8" s="48">
        <f>data!C138</f>
        <v>6412</v>
      </c>
      <c r="C8" s="48">
        <f>data!C139</f>
        <v>39687</v>
      </c>
      <c r="D8" s="48">
        <f>data!C140</f>
        <v>82715.994326624903</v>
      </c>
      <c r="E8" s="48">
        <f>data!C141</f>
        <v>336815395.71999997</v>
      </c>
      <c r="F8" s="48">
        <f>data!C142</f>
        <v>190512061.66</v>
      </c>
      <c r="G8" s="48">
        <f>data!C141+data!C142</f>
        <v>527327457.38</v>
      </c>
    </row>
    <row r="9" spans="1:13" ht="20.149999999999999" customHeight="1" x14ac:dyDescent="0.35">
      <c r="A9" s="23" t="s">
        <v>1058</v>
      </c>
      <c r="B9" s="48">
        <f>data!D138</f>
        <v>9817</v>
      </c>
      <c r="C9" s="48">
        <f>data!D139</f>
        <v>46975.010000000009</v>
      </c>
      <c r="D9" s="48">
        <f>data!D140</f>
        <v>197936.37896892068</v>
      </c>
      <c r="E9" s="48">
        <f>data!D141</f>
        <v>555648095.58999979</v>
      </c>
      <c r="F9" s="48">
        <f>data!D142</f>
        <v>455889496.39999998</v>
      </c>
      <c r="G9" s="48">
        <f>data!D141+data!D142</f>
        <v>1011537591.9899998</v>
      </c>
    </row>
    <row r="10" spans="1:13" ht="20.149999999999999" customHeight="1" x14ac:dyDescent="0.35">
      <c r="A10" s="111" t="s">
        <v>203</v>
      </c>
      <c r="B10" s="48">
        <f>data!E138</f>
        <v>29064</v>
      </c>
      <c r="C10" s="48">
        <f>data!E139</f>
        <v>178843.01</v>
      </c>
      <c r="D10" s="48">
        <f>data!E140</f>
        <v>480197.00000000012</v>
      </c>
      <c r="E10" s="48">
        <f>data!E141</f>
        <v>1767696154.3099999</v>
      </c>
      <c r="F10" s="48">
        <f>data!E142</f>
        <v>1105994149.99</v>
      </c>
      <c r="G10" s="48">
        <f>data!E141+data!E142</f>
        <v>2873690304.3000002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Providence Regional Medical Center Everett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22868926.569999997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1512742.53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-413874.31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2589.9499999999998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5727824.1599999992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1867501.9999999984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31565710.899999999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208098.8899999999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5157266.25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5365365.1399999997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245004.96000000002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28408024.489999998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28653029.449999999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-414958.01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15465747.1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15050789.09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Providence Regional Medical Center Everett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23626040.280000001</v>
      </c>
      <c r="D7" s="21">
        <f>data!C195</f>
        <v>0</v>
      </c>
      <c r="E7" s="21">
        <f>data!D195</f>
        <v>0</v>
      </c>
      <c r="F7" s="21">
        <f>data!E195</f>
        <v>23626040.280000001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12032365.23</v>
      </c>
      <c r="D8" s="21">
        <f>data!C196</f>
        <v>0</v>
      </c>
      <c r="E8" s="21">
        <f>data!D196</f>
        <v>0</v>
      </c>
      <c r="F8" s="21">
        <f>data!E196</f>
        <v>12032365.23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557740008.96000004</v>
      </c>
      <c r="D9" s="21">
        <f>data!C197</f>
        <v>8666456.3300000001</v>
      </c>
      <c r="E9" s="21">
        <f>data!D197</f>
        <v>0</v>
      </c>
      <c r="F9" s="21">
        <f>data!E197</f>
        <v>566406465.29000008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58594313.530000001</v>
      </c>
      <c r="D11" s="21">
        <f>data!C199</f>
        <v>24137.37</v>
      </c>
      <c r="E11" s="21">
        <f>data!D199</f>
        <v>0</v>
      </c>
      <c r="F11" s="21">
        <f>data!E199</f>
        <v>58618450.899999999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201306009.75</v>
      </c>
      <c r="D12" s="21">
        <f>data!C200</f>
        <v>7826249.4000000004</v>
      </c>
      <c r="E12" s="21">
        <f>data!D200</f>
        <v>0</v>
      </c>
      <c r="F12" s="21">
        <f>data!E200</f>
        <v>209132259.15000001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781019.19999999925</v>
      </c>
      <c r="D14" s="21">
        <f>data!C202</f>
        <v>0</v>
      </c>
      <c r="E14" s="21">
        <f>data!D202</f>
        <v>0</v>
      </c>
      <c r="F14" s="21">
        <f>data!E202</f>
        <v>781019.19999999925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19592994.760000002</v>
      </c>
      <c r="D15" s="21">
        <f>data!C203</f>
        <v>-16461284.089999996</v>
      </c>
      <c r="E15" s="21">
        <f>data!D203</f>
        <v>-18845369.670000024</v>
      </c>
      <c r="F15" s="21">
        <f>data!E203</f>
        <v>21977080.34000003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873672751.71000004</v>
      </c>
      <c r="D16" s="21">
        <f>data!C204</f>
        <v>55559.010000003502</v>
      </c>
      <c r="E16" s="21">
        <f>data!D204</f>
        <v>-18845369.670000024</v>
      </c>
      <c r="F16" s="21">
        <f>data!E204</f>
        <v>892573680.3900001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211617111.48000002</v>
      </c>
      <c r="D25" s="21">
        <f>data!C210</f>
        <v>20320361.580000002</v>
      </c>
      <c r="E25" s="21">
        <f>data!D210</f>
        <v>0</v>
      </c>
      <c r="F25" s="21">
        <f>data!E210</f>
        <v>231937473.06000003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47772691.640000001</v>
      </c>
      <c r="D27" s="21">
        <f>data!C212</f>
        <v>672230.48</v>
      </c>
      <c r="E27" s="21">
        <f>data!D212</f>
        <v>0</v>
      </c>
      <c r="F27" s="21">
        <f>data!E212</f>
        <v>48444922.119999997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179412481.37</v>
      </c>
      <c r="D28" s="21">
        <f>data!C213</f>
        <v>7047512.6799999978</v>
      </c>
      <c r="E28" s="21">
        <f>data!D213</f>
        <v>221397.30999999901</v>
      </c>
      <c r="F28" s="21">
        <f>data!E213</f>
        <v>186238596.74000001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8478455.5700000003</v>
      </c>
      <c r="D30" s="21">
        <f>data!C215</f>
        <v>584813.26</v>
      </c>
      <c r="E30" s="21">
        <f>data!D215</f>
        <v>0</v>
      </c>
      <c r="F30" s="21">
        <f>data!E215</f>
        <v>9063268.8300000001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447280740.06</v>
      </c>
      <c r="D32" s="21">
        <f>data!C217</f>
        <v>28624918.000000004</v>
      </c>
      <c r="E32" s="21">
        <f>data!D217</f>
        <v>221397.30999999901</v>
      </c>
      <c r="F32" s="21">
        <f>data!E217</f>
        <v>475684260.75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Providence Regional Medical Center Everett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13192201.51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1039627269.8100001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408549403.87999994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17584330.120000001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76862388.100000009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449201971.75000006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9390995.070000004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2001216358.7299998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1613.73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17480283.550000001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16461734.829999996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33942018.379999995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2048350578.6199999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Providence Regional Medical Center Everett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4449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436609422.28000009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323643137.86000001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16990318.109999999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10302678.909999998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717247.10000000009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140980977.54000008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24267646.549999997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24267646.549999997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23626040.280000001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12032365.23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566406465.28999996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58618450.899999999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209132259.15000001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781019.19999999925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21977080.34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892573680.38999999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475684260.75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416889419.63999999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36703465.619999997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36703465.619999997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618841509.35000002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Providence Regional Medical Center Everett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27583970.809999999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28379597.030000001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40420536.859999999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96384104.700000003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2122683.63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2122683.63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2521503.4500000002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385368804.17000002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2051731.63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389942039.25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389942039.25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130392681.77000093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130392681.77000093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618841509.35000086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Providence Regional Medical Center Everett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1767696154.3100002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1105994149.99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2873690304.3000002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13192201.51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2001216358.7299991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33942018.38000001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2048350578.6199992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825339725.68000102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37534379.640000001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37534379.640000001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862874105.32000101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335172181.41999942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31565710.899999995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61023078.359999999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126245398.64999984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6307040.0799999991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42634463.87000002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28624918.249999985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5365365.1399999997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28653029.449999999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15050789.089999998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263660750.53872469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944302725.74872398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-81428620.428722978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2501590.5999999996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-78927029.828722984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-78927029.828722984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Providence Regional Medical Center Everett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44019.269715596107</v>
      </c>
      <c r="D9" s="14">
        <f>data!D59</f>
        <v>0</v>
      </c>
      <c r="E9" s="14">
        <f>data!E59</f>
        <v>130177.44261852857</v>
      </c>
      <c r="F9" s="14">
        <f>data!F59</f>
        <v>0</v>
      </c>
      <c r="G9" s="14">
        <f>data!G59</f>
        <v>4646.2973814713941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206.78</v>
      </c>
      <c r="D10" s="26">
        <f>data!D60</f>
        <v>0</v>
      </c>
      <c r="E10" s="26">
        <f>data!E60</f>
        <v>866.98</v>
      </c>
      <c r="F10" s="26">
        <f>data!F60</f>
        <v>0</v>
      </c>
      <c r="G10" s="26">
        <f>data!G60</f>
        <v>28.460000000000004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29509859.299999993</v>
      </c>
      <c r="D11" s="14">
        <f>data!D61</f>
        <v>0</v>
      </c>
      <c r="E11" s="14">
        <f>data!E61</f>
        <v>88703705.340000033</v>
      </c>
      <c r="F11" s="14">
        <f>data!F61</f>
        <v>0</v>
      </c>
      <c r="G11" s="14">
        <f>data!G61</f>
        <v>2980216.71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2779168</v>
      </c>
      <c r="D12" s="14">
        <f>data!D62</f>
        <v>0</v>
      </c>
      <c r="E12" s="14">
        <f>data!E62</f>
        <v>8353902</v>
      </c>
      <c r="F12" s="14">
        <f>data!F62</f>
        <v>0</v>
      </c>
      <c r="G12" s="14">
        <f>data!G62</f>
        <v>280670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1580495.9100000001</v>
      </c>
      <c r="D13" s="14">
        <f>data!D63</f>
        <v>0</v>
      </c>
      <c r="E13" s="14">
        <f>data!E63</f>
        <v>24104172.539999999</v>
      </c>
      <c r="F13" s="14">
        <f>data!F63</f>
        <v>0</v>
      </c>
      <c r="G13" s="14">
        <f>data!G63</f>
        <v>20664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2775149.1400000006</v>
      </c>
      <c r="D14" s="14">
        <f>data!D64</f>
        <v>0</v>
      </c>
      <c r="E14" s="14">
        <f>data!E64</f>
        <v>5472277.5700000003</v>
      </c>
      <c r="F14" s="14">
        <f>data!F64</f>
        <v>0</v>
      </c>
      <c r="G14" s="14">
        <f>data!G64</f>
        <v>143111.83000000005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1255.4099999999999</v>
      </c>
      <c r="D15" s="14">
        <f>data!D65</f>
        <v>0</v>
      </c>
      <c r="E15" s="14">
        <f>data!E65</f>
        <v>1241.21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731067.47999999986</v>
      </c>
      <c r="D16" s="14">
        <f>data!D66</f>
        <v>0</v>
      </c>
      <c r="E16" s="14">
        <f>data!E66</f>
        <v>57656.560000000005</v>
      </c>
      <c r="F16" s="14">
        <f>data!F66</f>
        <v>0</v>
      </c>
      <c r="G16" s="14">
        <f>data!G66</f>
        <v>1442754.8800000001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1055579</v>
      </c>
      <c r="D17" s="14">
        <f>data!D67</f>
        <v>0</v>
      </c>
      <c r="E17" s="14">
        <f>data!E67</f>
        <v>4079848</v>
      </c>
      <c r="F17" s="14">
        <f>data!F67</f>
        <v>0</v>
      </c>
      <c r="G17" s="14">
        <f>data!G67</f>
        <v>212702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145451.28</v>
      </c>
      <c r="D19" s="14">
        <f>data!D69</f>
        <v>0</v>
      </c>
      <c r="E19" s="14">
        <f>data!E69</f>
        <v>373196.02</v>
      </c>
      <c r="F19" s="14">
        <f>data!F69</f>
        <v>0</v>
      </c>
      <c r="G19" s="14">
        <f>data!G69</f>
        <v>10348.34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-410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38578025.519999988</v>
      </c>
      <c r="D21" s="14">
        <f>data!D71</f>
        <v>0</v>
      </c>
      <c r="E21" s="14">
        <f>data!E71</f>
        <v>131145589.24000001</v>
      </c>
      <c r="F21" s="14">
        <f>data!F71</f>
        <v>0</v>
      </c>
      <c r="G21" s="14">
        <f>data!G71</f>
        <v>5090467.76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172513394.78999999</v>
      </c>
      <c r="D24" s="14">
        <f>data!D73</f>
        <v>0</v>
      </c>
      <c r="E24" s="14">
        <f>data!E73</f>
        <v>442430338.95999992</v>
      </c>
      <c r="F24" s="14">
        <f>data!F73</f>
        <v>0</v>
      </c>
      <c r="G24" s="14">
        <f>data!G73</f>
        <v>18347585.009999998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1312606.19</v>
      </c>
      <c r="D25" s="14">
        <f>data!D74</f>
        <v>0</v>
      </c>
      <c r="E25" s="14">
        <f>data!E74</f>
        <v>71649960.589999989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173826000.97999999</v>
      </c>
      <c r="D26" s="14">
        <f>data!D75</f>
        <v>0</v>
      </c>
      <c r="E26" s="14">
        <f>data!E75</f>
        <v>514080299.54999989</v>
      </c>
      <c r="F26" s="14">
        <f>data!F75</f>
        <v>0</v>
      </c>
      <c r="G26" s="14">
        <f>data!G75</f>
        <v>18347585.009999998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30563.06</v>
      </c>
      <c r="D28" s="14">
        <f>data!D76</f>
        <v>0</v>
      </c>
      <c r="E28" s="14">
        <f>data!E76</f>
        <v>118127.26999999984</v>
      </c>
      <c r="F28" s="14">
        <f>data!F76</f>
        <v>0</v>
      </c>
      <c r="G28" s="14">
        <f>data!G76</f>
        <v>6158.55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1024672.6818472715</v>
      </c>
      <c r="F29" s="14">
        <f>data!F77</f>
        <v>0</v>
      </c>
      <c r="G29" s="14">
        <f>data!G77</f>
        <v>36570.685852140821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396415.25821510161</v>
      </c>
      <c r="D30" s="14">
        <f>data!D78</f>
        <v>0</v>
      </c>
      <c r="E30" s="14">
        <f>data!E78</f>
        <v>1532158.5024305473</v>
      </c>
      <c r="F30" s="14">
        <f>data!F78</f>
        <v>0</v>
      </c>
      <c r="G30" s="14">
        <f>data!G78</f>
        <v>79878.886095849506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144.52000000000001</v>
      </c>
      <c r="D32" s="84">
        <f>data!D80</f>
        <v>0</v>
      </c>
      <c r="E32" s="84">
        <f>data!E80</f>
        <v>518.27</v>
      </c>
      <c r="F32" s="84">
        <f>data!F80</f>
        <v>0</v>
      </c>
      <c r="G32" s="84">
        <f>data!G80</f>
        <v>14.99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Providence Regional Medical Center Everett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5550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4215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165.79000000000005</v>
      </c>
      <c r="I42" s="26">
        <f>data!P60</f>
        <v>189.25000000000003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19595966.219999999</v>
      </c>
      <c r="I43" s="14">
        <f>data!P61</f>
        <v>22827579.819999997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1845501</v>
      </c>
      <c r="I44" s="14">
        <f>data!P62</f>
        <v>2149847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369886</v>
      </c>
      <c r="I45" s="14">
        <f>data!P63</f>
        <v>37352.6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2148752.2600000002</v>
      </c>
      <c r="I46" s="14">
        <f>data!P64</f>
        <v>36545054.210000001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820.85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46895.38</v>
      </c>
      <c r="I48" s="14">
        <f>data!P66</f>
        <v>3135258.34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1200506</v>
      </c>
      <c r="I49" s="14">
        <f>data!P67</f>
        <v>1709367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4301.3599999999997</v>
      </c>
      <c r="I50" s="14">
        <f>data!P68</f>
        <v>1072229.3999999999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117182.89999999998</v>
      </c>
      <c r="I51" s="14">
        <f>data!P69</f>
        <v>68591.58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-10692.15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25319119.82</v>
      </c>
      <c r="I53" s="14">
        <f>data!P71</f>
        <v>67545279.950000003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101657663.30000001</v>
      </c>
      <c r="I56" s="14">
        <f>data!P73</f>
        <v>276550306.06000006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13582715.989999998</v>
      </c>
      <c r="I57" s="14">
        <f>data!P74</f>
        <v>230371592.00000012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115240379.29000001</v>
      </c>
      <c r="I58" s="14">
        <f>data!P75</f>
        <v>506921898.06000018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34759.250000000007</v>
      </c>
      <c r="I60" s="14">
        <f>data!P76</f>
        <v>49492.73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450841.54087036027</v>
      </c>
      <c r="I62" s="14">
        <f>data!P78</f>
        <v>641940.73966154922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99.08</v>
      </c>
      <c r="I64" s="26">
        <f>data!P80</f>
        <v>86.160000000000011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Providence Regional Medical Center Everett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36.450000000000003</v>
      </c>
      <c r="D74" s="26">
        <f>data!R60</f>
        <v>9.1999999999999993</v>
      </c>
      <c r="E74" s="26">
        <f>data!S60</f>
        <v>49.78</v>
      </c>
      <c r="F74" s="26">
        <f>data!T60</f>
        <v>10.100000000000001</v>
      </c>
      <c r="G74" s="26">
        <f>data!U60</f>
        <v>125.22</v>
      </c>
      <c r="H74" s="26">
        <f>data!V60</f>
        <v>37.39</v>
      </c>
      <c r="I74" s="26">
        <f>data!W60</f>
        <v>17.09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4674763.8000000007</v>
      </c>
      <c r="D75" s="14">
        <f>data!R61</f>
        <v>886318.79999999993</v>
      </c>
      <c r="E75" s="14">
        <f>data!S61</f>
        <v>3557091.85</v>
      </c>
      <c r="F75" s="14">
        <f>data!T61</f>
        <v>1381224.7600000002</v>
      </c>
      <c r="G75" s="14">
        <f>data!U61</f>
        <v>10817250.979999999</v>
      </c>
      <c r="H75" s="14">
        <f>data!V61</f>
        <v>4389936.08</v>
      </c>
      <c r="I75" s="14">
        <f>data!W61</f>
        <v>1900692.16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440258</v>
      </c>
      <c r="D76" s="14">
        <f>data!R62</f>
        <v>83471</v>
      </c>
      <c r="E76" s="14">
        <f>data!S62</f>
        <v>334998</v>
      </c>
      <c r="F76" s="14">
        <f>data!T62</f>
        <v>130080</v>
      </c>
      <c r="G76" s="14">
        <f>data!U62</f>
        <v>1018743</v>
      </c>
      <c r="H76" s="14">
        <f>data!V62</f>
        <v>413434</v>
      </c>
      <c r="I76" s="14">
        <f>data!W62</f>
        <v>179003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1179082</v>
      </c>
      <c r="E77" s="14">
        <f>data!S63</f>
        <v>7600</v>
      </c>
      <c r="F77" s="14">
        <f>data!T63</f>
        <v>0</v>
      </c>
      <c r="G77" s="14">
        <f>data!U63</f>
        <v>13087.54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1173890.8000000003</v>
      </c>
      <c r="D78" s="14">
        <f>data!R64</f>
        <v>1042828.2</v>
      </c>
      <c r="E78" s="14">
        <f>data!S64</f>
        <v>7049319.049999997</v>
      </c>
      <c r="F78" s="14">
        <f>data!T64</f>
        <v>537845.55000000005</v>
      </c>
      <c r="G78" s="14">
        <f>data!U64</f>
        <v>7288915.7100000009</v>
      </c>
      <c r="H78" s="14">
        <f>data!V64</f>
        <v>21447982.480000004</v>
      </c>
      <c r="I78" s="14">
        <f>data!W64</f>
        <v>131162.34000000003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2573.17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20928.740000000002</v>
      </c>
      <c r="D80" s="14">
        <f>data!R66</f>
        <v>5739.4999999999991</v>
      </c>
      <c r="E80" s="14">
        <f>data!S66</f>
        <v>477682.33999999997</v>
      </c>
      <c r="F80" s="14">
        <f>data!T66</f>
        <v>1404.77</v>
      </c>
      <c r="G80" s="14">
        <f>data!U66</f>
        <v>5373009.0499999998</v>
      </c>
      <c r="H80" s="14">
        <f>data!V66</f>
        <v>207111.28</v>
      </c>
      <c r="I80" s="14">
        <f>data!W66</f>
        <v>54170.930000000008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958879</v>
      </c>
      <c r="D81" s="14">
        <f>data!R67</f>
        <v>23627</v>
      </c>
      <c r="E81" s="14">
        <f>data!S67</f>
        <v>1817586</v>
      </c>
      <c r="F81" s="14">
        <f>data!T67</f>
        <v>3565</v>
      </c>
      <c r="G81" s="14">
        <f>data!U67</f>
        <v>553758</v>
      </c>
      <c r="H81" s="14">
        <f>data!V67</f>
        <v>228884</v>
      </c>
      <c r="I81" s="14">
        <f>data!W67</f>
        <v>88956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458002.86</v>
      </c>
      <c r="F82" s="14">
        <f>data!T68</f>
        <v>0</v>
      </c>
      <c r="G82" s="14">
        <f>data!U68</f>
        <v>-482450.28</v>
      </c>
      <c r="H82" s="14">
        <f>data!V68</f>
        <v>23661.9</v>
      </c>
      <c r="I82" s="14">
        <f>data!W68</f>
        <v>418451.5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45906.259999999995</v>
      </c>
      <c r="D83" s="14">
        <f>data!R69</f>
        <v>30024.799999999999</v>
      </c>
      <c r="E83" s="14">
        <f>data!S69</f>
        <v>153312.82</v>
      </c>
      <c r="F83" s="14">
        <f>data!T69</f>
        <v>1488.3</v>
      </c>
      <c r="G83" s="14">
        <f>data!U69</f>
        <v>60069.42</v>
      </c>
      <c r="H83" s="14">
        <f>data!V69</f>
        <v>97033.180000000008</v>
      </c>
      <c r="I83" s="14">
        <f>data!W69</f>
        <v>9867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66.099999999999994</v>
      </c>
      <c r="F84" s="14">
        <f>-data!T70</f>
        <v>0</v>
      </c>
      <c r="G84" s="14">
        <f>-data!U70</f>
        <v>-302344.87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7314626.6000000015</v>
      </c>
      <c r="D85" s="14">
        <f>data!R71</f>
        <v>3251091.3</v>
      </c>
      <c r="E85" s="14">
        <f>data!S71</f>
        <v>13855659.019999996</v>
      </c>
      <c r="F85" s="14">
        <f>data!T71</f>
        <v>2055608.3800000004</v>
      </c>
      <c r="G85" s="14">
        <f>data!U71</f>
        <v>24342611.719999999</v>
      </c>
      <c r="H85" s="14">
        <f>data!V71</f>
        <v>26808042.920000002</v>
      </c>
      <c r="I85" s="14">
        <f>data!W71</f>
        <v>2782302.93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12848172.439999999</v>
      </c>
      <c r="D88" s="14">
        <f>data!R73</f>
        <v>29211775.879999999</v>
      </c>
      <c r="E88" s="14">
        <f>data!S73</f>
        <v>0</v>
      </c>
      <c r="F88" s="14">
        <f>data!T73</f>
        <v>11571484.18</v>
      </c>
      <c r="G88" s="14">
        <f>data!U73</f>
        <v>92832888.88000001</v>
      </c>
      <c r="H88" s="14">
        <f>data!V73</f>
        <v>117859777.63999999</v>
      </c>
      <c r="I88" s="14">
        <f>data!W73</f>
        <v>14540984.550000001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14011594.620000001</v>
      </c>
      <c r="D89" s="14">
        <f>data!R74</f>
        <v>27569070.120000001</v>
      </c>
      <c r="E89" s="14">
        <f>data!S74</f>
        <v>0</v>
      </c>
      <c r="F89" s="14">
        <f>data!T74</f>
        <v>783830.82000000007</v>
      </c>
      <c r="G89" s="14">
        <f>data!U74</f>
        <v>53554939.329999991</v>
      </c>
      <c r="H89" s="14">
        <f>data!V74</f>
        <v>118261213.41</v>
      </c>
      <c r="I89" s="14">
        <f>data!W74</f>
        <v>25379360.210000005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26859767.060000002</v>
      </c>
      <c r="D90" s="14">
        <f>data!R75</f>
        <v>56780846</v>
      </c>
      <c r="E90" s="14">
        <f>data!S75</f>
        <v>0</v>
      </c>
      <c r="F90" s="14">
        <f>data!T75</f>
        <v>12355315</v>
      </c>
      <c r="G90" s="14">
        <f>data!U75</f>
        <v>146387828.21000001</v>
      </c>
      <c r="H90" s="14">
        <f>data!V75</f>
        <v>236120991.04999998</v>
      </c>
      <c r="I90" s="14">
        <f>data!W75</f>
        <v>39920344.760000005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27763.230000000007</v>
      </c>
      <c r="D92" s="14">
        <f>data!R76</f>
        <v>684.07999999999993</v>
      </c>
      <c r="E92" s="14">
        <f>data!S76</f>
        <v>52626.079999999994</v>
      </c>
      <c r="F92" s="14">
        <f>data!T76</f>
        <v>103.21</v>
      </c>
      <c r="G92" s="14">
        <f>data!U76</f>
        <v>16033.41</v>
      </c>
      <c r="H92" s="14">
        <f>data!V76</f>
        <v>6627.0700000000006</v>
      </c>
      <c r="I92" s="14">
        <f>data!W76</f>
        <v>2575.63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360100.32991903485</v>
      </c>
      <c r="D94" s="14">
        <f>data!R78</f>
        <v>8872.794472797772</v>
      </c>
      <c r="E94" s="14">
        <f>data!S78</f>
        <v>682581.55734565156</v>
      </c>
      <c r="F94" s="14">
        <f>data!T78</f>
        <v>1338.6754729526638</v>
      </c>
      <c r="G94" s="14">
        <f>data!U78</f>
        <v>207959.81702154796</v>
      </c>
      <c r="H94" s="14">
        <f>data!V78</f>
        <v>85955.780123441626</v>
      </c>
      <c r="I94" s="14">
        <f>data!W78</f>
        <v>33406.963553929549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25.92</v>
      </c>
      <c r="D96" s="84">
        <f>data!R80</f>
        <v>0</v>
      </c>
      <c r="E96" s="84">
        <f>data!S80</f>
        <v>0.02</v>
      </c>
      <c r="F96" s="84">
        <f>data!T80</f>
        <v>9.0500000000000007</v>
      </c>
      <c r="G96" s="84">
        <f>data!U80</f>
        <v>0</v>
      </c>
      <c r="H96" s="84">
        <f>data!V80</f>
        <v>12.16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Providence Regional Medical Center Everett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21.259999999999998</v>
      </c>
      <c r="D106" s="26">
        <f>data!Y60</f>
        <v>137.16999999999999</v>
      </c>
      <c r="E106" s="26">
        <f>data!Z60</f>
        <v>26.089999999999996</v>
      </c>
      <c r="F106" s="26">
        <f>data!AA60</f>
        <v>7.2700000000000005</v>
      </c>
      <c r="G106" s="26">
        <f>data!AB60</f>
        <v>76.20999999999998</v>
      </c>
      <c r="H106" s="26">
        <f>data!AC60</f>
        <v>55.24</v>
      </c>
      <c r="I106" s="26">
        <f>data!AD60</f>
        <v>0.06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2441423.7300000004</v>
      </c>
      <c r="D107" s="14">
        <f>data!Y61</f>
        <v>14017623.280000001</v>
      </c>
      <c r="E107" s="14">
        <f>data!Z61</f>
        <v>2792138.3400000008</v>
      </c>
      <c r="F107" s="14">
        <f>data!AA61</f>
        <v>925091.4</v>
      </c>
      <c r="G107" s="14">
        <f>data!AB61</f>
        <v>9060099.2599999998</v>
      </c>
      <c r="H107" s="14">
        <f>data!AC61</f>
        <v>5554934.4799999995</v>
      </c>
      <c r="I107" s="14">
        <f>data!AD61</f>
        <v>101785.55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229927</v>
      </c>
      <c r="D108" s="14">
        <f>data!Y62</f>
        <v>1320146</v>
      </c>
      <c r="E108" s="14">
        <f>data!Z62</f>
        <v>262957</v>
      </c>
      <c r="F108" s="14">
        <f>data!AA62</f>
        <v>87123</v>
      </c>
      <c r="G108" s="14">
        <f>data!AB62</f>
        <v>853258</v>
      </c>
      <c r="H108" s="14">
        <f>data!AC62</f>
        <v>523150</v>
      </c>
      <c r="I108" s="14">
        <f>data!AD62</f>
        <v>9586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4890000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891559.98999999987</v>
      </c>
      <c r="D110" s="14">
        <f>data!Y64</f>
        <v>3602333.959999999</v>
      </c>
      <c r="E110" s="14">
        <f>data!Z64</f>
        <v>98522.139999999985</v>
      </c>
      <c r="F110" s="14">
        <f>data!AA64</f>
        <v>2584986.0000000005</v>
      </c>
      <c r="G110" s="14">
        <f>data!AB64</f>
        <v>21868392.600000005</v>
      </c>
      <c r="H110" s="14">
        <f>data!AC64</f>
        <v>2143361.48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385.24</v>
      </c>
      <c r="H111" s="14">
        <f>data!AC65</f>
        <v>3552.95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366311.03</v>
      </c>
      <c r="D112" s="14">
        <f>data!Y66</f>
        <v>661115.27</v>
      </c>
      <c r="E112" s="14">
        <f>data!Z66</f>
        <v>1833401.08</v>
      </c>
      <c r="F112" s="14">
        <f>data!AA66</f>
        <v>40478.340000000004</v>
      </c>
      <c r="G112" s="14">
        <f>data!AB66</f>
        <v>675642.36000000022</v>
      </c>
      <c r="H112" s="14">
        <f>data!AC66</f>
        <v>62604.42</v>
      </c>
      <c r="I112" s="14">
        <f>data!AD66</f>
        <v>2999360.0300000003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137949</v>
      </c>
      <c r="D113" s="14">
        <f>data!Y67</f>
        <v>940362</v>
      </c>
      <c r="E113" s="14">
        <f>data!Z67</f>
        <v>2499</v>
      </c>
      <c r="F113" s="14">
        <f>data!AA67</f>
        <v>146654</v>
      </c>
      <c r="G113" s="14">
        <f>data!AB67</f>
        <v>253814</v>
      </c>
      <c r="H113" s="14">
        <f>data!AC67</f>
        <v>76485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234797.87999999998</v>
      </c>
      <c r="E114" s="14">
        <f>data!Z68</f>
        <v>2706183.29</v>
      </c>
      <c r="F114" s="14">
        <f>data!AA68</f>
        <v>190221.48</v>
      </c>
      <c r="G114" s="14">
        <f>data!AB68</f>
        <v>869836.65999999992</v>
      </c>
      <c r="H114" s="14">
        <f>data!AC68</f>
        <v>44315.270000000004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453.1</v>
      </c>
      <c r="D115" s="14">
        <f>data!Y69</f>
        <v>84927.62999999999</v>
      </c>
      <c r="E115" s="14">
        <f>data!Z69</f>
        <v>30558.119999999995</v>
      </c>
      <c r="F115" s="14">
        <f>data!AA69</f>
        <v>1180.9000000000001</v>
      </c>
      <c r="G115" s="14">
        <f>data!AB69</f>
        <v>34934.29</v>
      </c>
      <c r="H115" s="14">
        <f>data!AC69</f>
        <v>46343.020000000004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-721051</v>
      </c>
      <c r="E116" s="14">
        <f>-data!Z70</f>
        <v>0</v>
      </c>
      <c r="F116" s="14">
        <f>-data!AA70</f>
        <v>0</v>
      </c>
      <c r="G116" s="14">
        <f>-data!AB70</f>
        <v>-749476.09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4067623.85</v>
      </c>
      <c r="D117" s="14">
        <f>data!Y71</f>
        <v>25030255.02</v>
      </c>
      <c r="E117" s="14">
        <f>data!Z71</f>
        <v>7726258.9700000007</v>
      </c>
      <c r="F117" s="14">
        <f>data!AA71</f>
        <v>3975735.12</v>
      </c>
      <c r="G117" s="14">
        <f>data!AB71</f>
        <v>32866886.320000004</v>
      </c>
      <c r="H117" s="14">
        <f>data!AC71</f>
        <v>8454746.6199999992</v>
      </c>
      <c r="I117" s="14">
        <f>data!AD71</f>
        <v>3110731.58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49757316.089999996</v>
      </c>
      <c r="D120" s="14">
        <f>data!Y73</f>
        <v>57629721.630000018</v>
      </c>
      <c r="E120" s="14">
        <f>data!Z73</f>
        <v>1709376</v>
      </c>
      <c r="F120" s="14">
        <f>data!AA73</f>
        <v>2200704.84</v>
      </c>
      <c r="G120" s="14">
        <f>data!AB73</f>
        <v>141742917.63000003</v>
      </c>
      <c r="H120" s="14">
        <f>data!AC73</f>
        <v>72096106.850000009</v>
      </c>
      <c r="I120" s="14">
        <f>data!AD73</f>
        <v>7884541.2000000002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70601185.229999989</v>
      </c>
      <c r="D121" s="14">
        <f>data!Y74</f>
        <v>112282545.05</v>
      </c>
      <c r="E121" s="14">
        <f>data!Z74</f>
        <v>51166197</v>
      </c>
      <c r="F121" s="14">
        <f>data!AA74</f>
        <v>15709757.9</v>
      </c>
      <c r="G121" s="14">
        <f>data!AB74</f>
        <v>48967083.259999998</v>
      </c>
      <c r="H121" s="14">
        <f>data!AC74</f>
        <v>4376239.29</v>
      </c>
      <c r="I121" s="14">
        <f>data!AD74</f>
        <v>219528.8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120358501.31999999</v>
      </c>
      <c r="D122" s="14">
        <f>data!Y75</f>
        <v>169912266.68000001</v>
      </c>
      <c r="E122" s="14">
        <f>data!Z75</f>
        <v>52875573</v>
      </c>
      <c r="F122" s="14">
        <f>data!AA75</f>
        <v>17910462.740000002</v>
      </c>
      <c r="G122" s="14">
        <f>data!AB75</f>
        <v>190710000.89000002</v>
      </c>
      <c r="H122" s="14">
        <f>data!AC75</f>
        <v>76472346.140000015</v>
      </c>
      <c r="I122" s="14">
        <f>data!AD75</f>
        <v>8104070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3994.16</v>
      </c>
      <c r="D124" s="14">
        <f>data!Y76</f>
        <v>27227.090000000004</v>
      </c>
      <c r="E124" s="14">
        <f>data!Z76</f>
        <v>72.349999999999994</v>
      </c>
      <c r="F124" s="14">
        <f>data!AA76</f>
        <v>4246.2099999999991</v>
      </c>
      <c r="G124" s="14">
        <f>data!AB76</f>
        <v>7348.8899999999994</v>
      </c>
      <c r="H124" s="14">
        <f>data!AC76</f>
        <v>2214.5300000000002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51805.871786150667</v>
      </c>
      <c r="D126" s="14">
        <f>data!Y78</f>
        <v>353146.37712309608</v>
      </c>
      <c r="E126" s="14">
        <f>data!Z78</f>
        <v>938.40878275482237</v>
      </c>
      <c r="F126" s="14">
        <f>data!AA78</f>
        <v>55075.062300226033</v>
      </c>
      <c r="G126" s="14">
        <f>data!AB78</f>
        <v>95318.077671030915</v>
      </c>
      <c r="H126" s="14">
        <f>data!AC78</f>
        <v>28723.350403234788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0.91</v>
      </c>
      <c r="D128" s="26">
        <f>data!Y80</f>
        <v>6.3</v>
      </c>
      <c r="E128" s="26">
        <f>data!Z80</f>
        <v>2.02</v>
      </c>
      <c r="F128" s="26">
        <f>data!AA80</f>
        <v>0.02</v>
      </c>
      <c r="G128" s="26">
        <f>data!AB80</f>
        <v>0</v>
      </c>
      <c r="H128" s="26">
        <f>data!AC80</f>
        <v>0.18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Providence Regional Medical Center Everett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57.45000000000001</v>
      </c>
      <c r="D138" s="26">
        <f>data!AF60</f>
        <v>0</v>
      </c>
      <c r="E138" s="26">
        <f>data!AG60</f>
        <v>163.98999999999998</v>
      </c>
      <c r="F138" s="26">
        <f>data!AH60</f>
        <v>0</v>
      </c>
      <c r="G138" s="26">
        <f>data!AI60</f>
        <v>0</v>
      </c>
      <c r="H138" s="26">
        <f>data!AJ60</f>
        <v>128.35000000000002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6260563.3100000015</v>
      </c>
      <c r="D139" s="14">
        <f>data!AF61</f>
        <v>0</v>
      </c>
      <c r="E139" s="14">
        <f>data!AG61</f>
        <v>19831735.510000002</v>
      </c>
      <c r="F139" s="14">
        <f>data!AH61</f>
        <v>0</v>
      </c>
      <c r="G139" s="14">
        <f>data!AI61</f>
        <v>0</v>
      </c>
      <c r="H139" s="14">
        <f>data!AJ61</f>
        <v>12944830.900000006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589605</v>
      </c>
      <c r="D140" s="14">
        <f>data!AF62</f>
        <v>0</v>
      </c>
      <c r="E140" s="14">
        <f>data!AG62</f>
        <v>1867705</v>
      </c>
      <c r="F140" s="14">
        <f>data!AH62</f>
        <v>0</v>
      </c>
      <c r="G140" s="14">
        <f>data!AI62</f>
        <v>0</v>
      </c>
      <c r="H140" s="14">
        <f>data!AJ62</f>
        <v>1219113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400000</v>
      </c>
      <c r="F141" s="14">
        <f>data!AH63</f>
        <v>0</v>
      </c>
      <c r="G141" s="14">
        <f>data!AI63</f>
        <v>0</v>
      </c>
      <c r="H141" s="14">
        <f>data!AJ63</f>
        <v>16566.46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20991.39</v>
      </c>
      <c r="D142" s="14">
        <f>data!AF64</f>
        <v>0</v>
      </c>
      <c r="E142" s="14">
        <f>data!AG64</f>
        <v>3075352.8899999992</v>
      </c>
      <c r="F142" s="14">
        <f>data!AH64</f>
        <v>0</v>
      </c>
      <c r="G142" s="14">
        <f>data!AI64</f>
        <v>0</v>
      </c>
      <c r="H142" s="14">
        <f>data!AJ64</f>
        <v>906422.08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1046.04</v>
      </c>
      <c r="D143" s="14">
        <f>data!AF65</f>
        <v>0</v>
      </c>
      <c r="E143" s="14">
        <f>data!AG65</f>
        <v>100</v>
      </c>
      <c r="F143" s="14">
        <f>data!AH65</f>
        <v>0</v>
      </c>
      <c r="G143" s="14">
        <f>data!AI65</f>
        <v>0</v>
      </c>
      <c r="H143" s="14">
        <f>data!AJ65</f>
        <v>19960.89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2406.33</v>
      </c>
      <c r="D144" s="14">
        <f>data!AF66</f>
        <v>0</v>
      </c>
      <c r="E144" s="14">
        <f>data!AG66</f>
        <v>578509.73</v>
      </c>
      <c r="F144" s="14">
        <f>data!AH66</f>
        <v>0</v>
      </c>
      <c r="G144" s="14">
        <f>data!AI66</f>
        <v>0</v>
      </c>
      <c r="H144" s="14">
        <f>data!AJ66</f>
        <v>231926.86999999994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252511</v>
      </c>
      <c r="D145" s="14">
        <f>data!AF67</f>
        <v>0</v>
      </c>
      <c r="E145" s="14">
        <f>data!AG67</f>
        <v>985245</v>
      </c>
      <c r="F145" s="14">
        <f>data!AH67</f>
        <v>0</v>
      </c>
      <c r="G145" s="14">
        <f>data!AI67</f>
        <v>0</v>
      </c>
      <c r="H145" s="14">
        <f>data!AJ67</f>
        <v>541759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14763.719999999996</v>
      </c>
      <c r="F146" s="14">
        <f>data!AH68</f>
        <v>0</v>
      </c>
      <c r="G146" s="14">
        <f>data!AI68</f>
        <v>0</v>
      </c>
      <c r="H146" s="14">
        <f>data!AJ68</f>
        <v>243614.25999999995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16611.530000000002</v>
      </c>
      <c r="D147" s="14">
        <f>data!AF69</f>
        <v>0</v>
      </c>
      <c r="E147" s="14">
        <f>data!AG69</f>
        <v>207366.03999999998</v>
      </c>
      <c r="F147" s="14">
        <f>data!AH69</f>
        <v>0</v>
      </c>
      <c r="G147" s="14">
        <f>data!AI69</f>
        <v>0</v>
      </c>
      <c r="H147" s="14">
        <f>data!AJ69</f>
        <v>137863.61000000002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-25.96</v>
      </c>
      <c r="D148" s="14">
        <f>-data!AF70</f>
        <v>0</v>
      </c>
      <c r="E148" s="14">
        <f>-data!AG70</f>
        <v>-550</v>
      </c>
      <c r="F148" s="14">
        <f>-data!AH70</f>
        <v>0</v>
      </c>
      <c r="G148" s="14">
        <f>-data!AI70</f>
        <v>0</v>
      </c>
      <c r="H148" s="14">
        <f>-data!AJ70</f>
        <v>-5863109.0100000007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7143708.6400000015</v>
      </c>
      <c r="D149" s="14">
        <f>data!AF71</f>
        <v>0</v>
      </c>
      <c r="E149" s="14">
        <f>data!AG71</f>
        <v>26960227.890000001</v>
      </c>
      <c r="F149" s="14">
        <f>data!AH71</f>
        <v>0</v>
      </c>
      <c r="G149" s="14">
        <f>data!AI71</f>
        <v>0</v>
      </c>
      <c r="H149" s="14">
        <f>data!AJ71</f>
        <v>10398948.060000006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19345516.98</v>
      </c>
      <c r="D152" s="14">
        <f>data!AF73</f>
        <v>0</v>
      </c>
      <c r="E152" s="14">
        <f>data!AG73</f>
        <v>124185034.87000002</v>
      </c>
      <c r="F152" s="14">
        <f>data!AH73</f>
        <v>0</v>
      </c>
      <c r="G152" s="14">
        <f>data!AI73</f>
        <v>0</v>
      </c>
      <c r="H152" s="14">
        <f>data!AJ73</f>
        <v>780546.53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3716155.0799999996</v>
      </c>
      <c r="D153" s="14">
        <f>data!AF74</f>
        <v>0</v>
      </c>
      <c r="E153" s="14">
        <f>data!AG74</f>
        <v>195376270.67999998</v>
      </c>
      <c r="F153" s="14">
        <f>data!AH74</f>
        <v>0</v>
      </c>
      <c r="G153" s="14">
        <f>data!AI74</f>
        <v>0</v>
      </c>
      <c r="H153" s="14">
        <f>data!AJ74</f>
        <v>47102304.419999994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23061672.059999999</v>
      </c>
      <c r="D154" s="14">
        <f>data!AF75</f>
        <v>0</v>
      </c>
      <c r="E154" s="14">
        <f>data!AG75</f>
        <v>319561305.55000001</v>
      </c>
      <c r="F154" s="14">
        <f>data!AH75</f>
        <v>0</v>
      </c>
      <c r="G154" s="14">
        <f>data!AI75</f>
        <v>0</v>
      </c>
      <c r="H154" s="14">
        <f>data!AJ75</f>
        <v>47882850.949999996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7311.159999999998</v>
      </c>
      <c r="D156" s="14">
        <f>data!AF76</f>
        <v>0</v>
      </c>
      <c r="E156" s="14">
        <f>data!AG76</f>
        <v>28526.620000000024</v>
      </c>
      <c r="F156" s="14">
        <f>data!AH76</f>
        <v>0</v>
      </c>
      <c r="G156" s="14">
        <f>data!AI76</f>
        <v>0</v>
      </c>
      <c r="H156" s="14">
        <f>data!AJ76</f>
        <v>15686.010000000002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94828.704300286729</v>
      </c>
      <c r="D158" s="14">
        <f>data!AF78</f>
        <v>0</v>
      </c>
      <c r="E158" s="14">
        <f>data!AG78</f>
        <v>370001.80719156039</v>
      </c>
      <c r="F158" s="14">
        <f>data!AH78</f>
        <v>0</v>
      </c>
      <c r="G158" s="14">
        <f>data!AI78</f>
        <v>0</v>
      </c>
      <c r="H158" s="14">
        <f>data!AJ78</f>
        <v>203453.89841575635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106.07</v>
      </c>
      <c r="F160" s="26">
        <f>data!AH80</f>
        <v>0</v>
      </c>
      <c r="G160" s="26">
        <f>data!AI80</f>
        <v>0</v>
      </c>
      <c r="H160" s="26">
        <f>data!AJ80</f>
        <v>19.630000000000003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Providence Regional Medical Center Everett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14.089999999999998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1975882.1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186084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70641.599999999991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1565.6700000000003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137.57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272499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2161966.1</v>
      </c>
      <c r="G181" s="14">
        <f>data!AP71</f>
        <v>0</v>
      </c>
      <c r="H181" s="14">
        <f>data!AQ71</f>
        <v>0</v>
      </c>
      <c r="I181" s="14">
        <f>data!AR71</f>
        <v>344843.83999999997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7889.88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102334.93692994634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11.93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Providence Regional Medical Center Everett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803276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9.61</v>
      </c>
      <c r="G202" s="26">
        <f>data!AW60</f>
        <v>46.889999999999993</v>
      </c>
      <c r="H202" s="26">
        <f>data!AX60</f>
        <v>0</v>
      </c>
      <c r="I202" s="26">
        <f>data!AY60</f>
        <v>103.54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980503.38000000012</v>
      </c>
      <c r="G203" s="14">
        <f>data!AW61</f>
        <v>4640271.7300000004</v>
      </c>
      <c r="H203" s="14">
        <f>data!AX61</f>
        <v>41.42</v>
      </c>
      <c r="I203" s="14">
        <f>data!AY61</f>
        <v>5598923.9100000001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92341</v>
      </c>
      <c r="G204" s="14">
        <f>data!AW62</f>
        <v>437010</v>
      </c>
      <c r="H204" s="14">
        <f>data!AX62</f>
        <v>4</v>
      </c>
      <c r="I204" s="14">
        <f>data!AY62</f>
        <v>527293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33761.050000000003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4749.17</v>
      </c>
      <c r="G206" s="14">
        <f>data!AW64</f>
        <v>21216.419999999995</v>
      </c>
      <c r="H206" s="14">
        <f>data!AX64</f>
        <v>319.02999999999997</v>
      </c>
      <c r="I206" s="14">
        <f>data!AY64</f>
        <v>1337253.4600000002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6134.75</v>
      </c>
      <c r="G208" s="14">
        <f>data!AW66</f>
        <v>517045.35</v>
      </c>
      <c r="H208" s="14">
        <f>data!AX66</f>
        <v>12299.81</v>
      </c>
      <c r="I208" s="14">
        <f>data!AY66</f>
        <v>2413858.0900000003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399103</v>
      </c>
      <c r="G209" s="14">
        <f>data!AW67</f>
        <v>213181</v>
      </c>
      <c r="H209" s="14">
        <f>data!AX67</f>
        <v>0</v>
      </c>
      <c r="I209" s="14">
        <f>data!AY67</f>
        <v>927985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80209.440000000002</v>
      </c>
      <c r="H210" s="14">
        <f>data!AX68</f>
        <v>454516.08999999997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38798.07</v>
      </c>
      <c r="G211" s="14">
        <f>data!AW69</f>
        <v>411706.98</v>
      </c>
      <c r="H211" s="14">
        <f>data!AX69</f>
        <v>0</v>
      </c>
      <c r="I211" s="14">
        <f>data!AY69</f>
        <v>77983.680000000008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146452.28</v>
      </c>
      <c r="G212" s="14">
        <f>-data!AW70</f>
        <v>-11971850.799999999</v>
      </c>
      <c r="H212" s="14">
        <f>-data!AX70</f>
        <v>0</v>
      </c>
      <c r="I212" s="14">
        <f>-data!AY70</f>
        <v>-2466395.6800000002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1668081.6500000001</v>
      </c>
      <c r="G213" s="14">
        <f>data!AW71</f>
        <v>-5617448.8299999982</v>
      </c>
      <c r="H213" s="14">
        <f>data!AX71</f>
        <v>467180.35</v>
      </c>
      <c r="I213" s="14">
        <f>data!AY71</f>
        <v>8416901.4600000009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11555.550000000001</v>
      </c>
      <c r="G220" s="14">
        <f>data!AW76</f>
        <v>6172.4000000000015</v>
      </c>
      <c r="H220" s="14">
        <f>data!AX76</f>
        <v>0</v>
      </c>
      <c r="I220" s="85">
        <f>data!AY76</f>
        <v>26868.73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149880.16046389064</v>
      </c>
      <c r="G222" s="14">
        <f>data!AW78</f>
        <v>80058.526201463261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Providence Regional Medical Center Everett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828801.23000000021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31.12</v>
      </c>
      <c r="D234" s="26">
        <f>data!BA60</f>
        <v>7.3100000000000005</v>
      </c>
      <c r="E234" s="26">
        <f>data!BB60</f>
        <v>61.4</v>
      </c>
      <c r="F234" s="26">
        <f>data!BC60</f>
        <v>29.54</v>
      </c>
      <c r="G234" s="26">
        <f>data!BD60</f>
        <v>0</v>
      </c>
      <c r="H234" s="26">
        <f>data!BE60</f>
        <v>109.31</v>
      </c>
      <c r="I234" s="26">
        <f>data!BF60</f>
        <v>139.35999999999996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1442251.07</v>
      </c>
      <c r="D235" s="14">
        <f>data!BA61</f>
        <v>324351.64999999997</v>
      </c>
      <c r="E235" s="14">
        <f>data!BB61</f>
        <v>5863930.25</v>
      </c>
      <c r="F235" s="14">
        <f>data!BC61</f>
        <v>1372174.83</v>
      </c>
      <c r="G235" s="14">
        <f>data!BD61</f>
        <v>183.42</v>
      </c>
      <c r="H235" s="14">
        <f>data!BE61</f>
        <v>8427646.2599999998</v>
      </c>
      <c r="I235" s="14">
        <f>data!BF61</f>
        <v>6949799.1800000006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135828</v>
      </c>
      <c r="D236" s="14">
        <f>data!BA62</f>
        <v>30547</v>
      </c>
      <c r="E236" s="14">
        <f>data!BB62</f>
        <v>552251</v>
      </c>
      <c r="F236" s="14">
        <f>data!BC62</f>
        <v>129228</v>
      </c>
      <c r="G236" s="14">
        <f>data!BD62</f>
        <v>17</v>
      </c>
      <c r="H236" s="14">
        <f>data!BE62</f>
        <v>793695</v>
      </c>
      <c r="I236" s="14">
        <f>data!BF62</f>
        <v>654515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190133.39999999997</v>
      </c>
      <c r="F237" s="14">
        <f>data!BC63</f>
        <v>0</v>
      </c>
      <c r="G237" s="14">
        <f>data!BD63</f>
        <v>0</v>
      </c>
      <c r="H237" s="14">
        <f>data!BE63</f>
        <v>274154.90000000002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844268.47</v>
      </c>
      <c r="D238" s="14">
        <f>data!BA64</f>
        <v>65648.48000000001</v>
      </c>
      <c r="E238" s="14">
        <f>data!BB64</f>
        <v>75601.37</v>
      </c>
      <c r="F238" s="14">
        <f>data!BC64</f>
        <v>65625.36</v>
      </c>
      <c r="G238" s="14">
        <f>data!BD64</f>
        <v>-441980.8600000001</v>
      </c>
      <c r="H238" s="14">
        <f>data!BE64</f>
        <v>1896927.7399999993</v>
      </c>
      <c r="I238" s="14">
        <f>data!BF64</f>
        <v>892383.61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285.66000000000003</v>
      </c>
      <c r="E239" s="14">
        <f>data!BB65</f>
        <v>0</v>
      </c>
      <c r="F239" s="14">
        <f>data!BC65</f>
        <v>54.9</v>
      </c>
      <c r="G239" s="14">
        <f>data!BD65</f>
        <v>0</v>
      </c>
      <c r="H239" s="14">
        <f>data!BE65</f>
        <v>5648231.2200000007</v>
      </c>
      <c r="I239" s="14">
        <f>data!BF65</f>
        <v>510610.83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79894.010000000009</v>
      </c>
      <c r="D240" s="14">
        <f>data!BA66</f>
        <v>2990631.0900000003</v>
      </c>
      <c r="E240" s="14">
        <f>data!BB66</f>
        <v>76272.650000000009</v>
      </c>
      <c r="F240" s="14">
        <f>data!BC66</f>
        <v>4028.11</v>
      </c>
      <c r="G240" s="14">
        <f>data!BD66</f>
        <v>115069.57999999999</v>
      </c>
      <c r="H240" s="14">
        <f>data!BE66</f>
        <v>10638930.409999995</v>
      </c>
      <c r="I240" s="14">
        <f>data!BF66</f>
        <v>2248009.96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17985</v>
      </c>
      <c r="D241" s="14">
        <f>data!BA67</f>
        <v>136728</v>
      </c>
      <c r="E241" s="14">
        <f>data!BB67</f>
        <v>101923</v>
      </c>
      <c r="F241" s="14">
        <f>data!BC67</f>
        <v>46936</v>
      </c>
      <c r="G241" s="14">
        <f>data!BD67</f>
        <v>31299</v>
      </c>
      <c r="H241" s="14">
        <f>data!BE67</f>
        <v>6689698</v>
      </c>
      <c r="I241" s="14">
        <f>data!BF67</f>
        <v>767662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33918.39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44195.600000000006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14183.349999999999</v>
      </c>
      <c r="D243" s="14">
        <f>data!BA69</f>
        <v>906.75</v>
      </c>
      <c r="E243" s="14">
        <f>data!BB69</f>
        <v>16270.09</v>
      </c>
      <c r="F243" s="14">
        <f>data!BC69</f>
        <v>2668.8500000000004</v>
      </c>
      <c r="G243" s="14">
        <f>data!BD69</f>
        <v>0</v>
      </c>
      <c r="H243" s="14">
        <f>data!BE69</f>
        <v>261049.46000000005</v>
      </c>
      <c r="I243" s="14">
        <f>data!BF69</f>
        <v>71347.360000000001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-1493127.9500000007</v>
      </c>
      <c r="D244" s="14">
        <f>-data!BA70</f>
        <v>-115900.42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-2749401.7500000005</v>
      </c>
      <c r="I244" s="14">
        <f>-data!BF70</f>
        <v>-546089.64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1075200.3399999994</v>
      </c>
      <c r="D245" s="14">
        <f>data!BA71</f>
        <v>3433198.2100000004</v>
      </c>
      <c r="E245" s="14">
        <f>data!BB71</f>
        <v>6876381.7600000007</v>
      </c>
      <c r="F245" s="14">
        <f>data!BC71</f>
        <v>1620716.0500000003</v>
      </c>
      <c r="G245" s="14">
        <f>data!BD71</f>
        <v>-295411.8600000001</v>
      </c>
      <c r="H245" s="14">
        <f>data!BE71</f>
        <v>31925126.839999996</v>
      </c>
      <c r="I245" s="14">
        <f>data!BF71</f>
        <v>11548238.300000001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520.73</v>
      </c>
      <c r="D252" s="85">
        <f>data!BA76</f>
        <v>3958.7899999999995</v>
      </c>
      <c r="E252" s="85">
        <f>data!BB76</f>
        <v>2951.07</v>
      </c>
      <c r="F252" s="85">
        <f>data!BC76</f>
        <v>1358.98</v>
      </c>
      <c r="G252" s="85">
        <f>data!BD76</f>
        <v>906.2399999999999</v>
      </c>
      <c r="H252" s="85">
        <f>data!BE76</f>
        <v>193692.43000000008</v>
      </c>
      <c r="I252" s="85">
        <f>data!BF76</f>
        <v>22226.749999999996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51347.108570586905</v>
      </c>
      <c r="E254" s="85">
        <f>data!BB78</f>
        <v>38276.572308559415</v>
      </c>
      <c r="F254" s="85">
        <f>data!BC78</f>
        <v>17626.520630105715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Providence Regional Medical Center Everett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17.5</v>
      </c>
      <c r="D266" s="26">
        <f>data!BH60</f>
        <v>18.010000000000002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15.260000000000002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980096.17999999993</v>
      </c>
      <c r="D267" s="14">
        <f>data!BH61</f>
        <v>1779714.38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913462.94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92303</v>
      </c>
      <c r="D268" s="14">
        <f>data!BH62</f>
        <v>167609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86028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104980.36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1789.7600000000002</v>
      </c>
      <c r="D270" s="14">
        <f>data!BH64</f>
        <v>8474.3000000000011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3883.48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384.38</v>
      </c>
      <c r="D271" s="14">
        <f>data!BH65</f>
        <v>3292.33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1500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78196.25</v>
      </c>
      <c r="D272" s="14">
        <f>data!BH66</f>
        <v>77131.69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136.88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44930</v>
      </c>
      <c r="D273" s="14">
        <f>data!BH67</f>
        <v>678348</v>
      </c>
      <c r="E273" s="14">
        <f>data!BI67</f>
        <v>0</v>
      </c>
      <c r="F273" s="14">
        <f>data!BJ67</f>
        <v>0</v>
      </c>
      <c r="G273" s="14">
        <f>data!BK67</f>
        <v>36710</v>
      </c>
      <c r="H273" s="14">
        <f>data!BL67</f>
        <v>73818</v>
      </c>
      <c r="I273" s="14">
        <f>data!BM67</f>
        <v>3337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1633.41</v>
      </c>
      <c r="D275" s="14">
        <f>data!BH69</f>
        <v>18749.86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4251.5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-431478.51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767854.46999999974</v>
      </c>
      <c r="D277" s="14">
        <f>data!BH71</f>
        <v>2838299.92</v>
      </c>
      <c r="E277" s="14">
        <f>data!BI71</f>
        <v>0</v>
      </c>
      <c r="F277" s="14">
        <f>data!BJ71</f>
        <v>0</v>
      </c>
      <c r="G277" s="14">
        <f>data!BK71</f>
        <v>36710</v>
      </c>
      <c r="H277" s="14">
        <f>data!BL71</f>
        <v>1083080.7999999998</v>
      </c>
      <c r="I277" s="14">
        <f>data!BM71</f>
        <v>3337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1300.9100000000001</v>
      </c>
      <c r="D284" s="85">
        <f>data!BH76</f>
        <v>19640.780000000002</v>
      </c>
      <c r="E284" s="85">
        <f>data!BI76</f>
        <v>0</v>
      </c>
      <c r="F284" s="85">
        <f>data!BJ76</f>
        <v>0</v>
      </c>
      <c r="G284" s="85">
        <f>data!BK76</f>
        <v>1062.9000000000001</v>
      </c>
      <c r="H284" s="85">
        <f>data!BL76</f>
        <v>2137.3000000000002</v>
      </c>
      <c r="I284" s="85">
        <f>data!BM76</f>
        <v>96.63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254748.86595929874</v>
      </c>
      <c r="E286" s="85">
        <f>data!BI78</f>
        <v>0</v>
      </c>
      <c r="F286" s="213" t="str">
        <f>IF(data!BJ78&gt;0,data!BJ78,"")</f>
        <v>x</v>
      </c>
      <c r="G286" s="85">
        <f>data!BK78</f>
        <v>13786.243195440233</v>
      </c>
      <c r="H286" s="85">
        <f>data!BL78</f>
        <v>27721.646045361187</v>
      </c>
      <c r="I286" s="85">
        <f>data!BM78</f>
        <v>1253.3302097802141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Providence Regional Medical Center Everett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30.569999999999993</v>
      </c>
      <c r="D298" s="26">
        <f>data!BO60</f>
        <v>3.62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9.68</v>
      </c>
      <c r="I298" s="26">
        <f>data!BT60</f>
        <v>10.75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4691494.63</v>
      </c>
      <c r="D299" s="14">
        <f>data!BO61</f>
        <v>310247.89</v>
      </c>
      <c r="E299" s="14">
        <f>data!BP61</f>
        <v>4665.0999999999995</v>
      </c>
      <c r="F299" s="14">
        <f>data!BQ61</f>
        <v>0</v>
      </c>
      <c r="G299" s="14">
        <f>data!BR61</f>
        <v>0</v>
      </c>
      <c r="H299" s="14">
        <f>data!BS61</f>
        <v>921928.96000000008</v>
      </c>
      <c r="I299" s="14">
        <f>data!BT61</f>
        <v>864165.31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441834</v>
      </c>
      <c r="D300" s="14">
        <f>data!BO62</f>
        <v>29218</v>
      </c>
      <c r="E300" s="14">
        <f>data!BP62</f>
        <v>439</v>
      </c>
      <c r="F300" s="14">
        <f>data!BQ62</f>
        <v>0</v>
      </c>
      <c r="G300" s="14">
        <f>data!BR62</f>
        <v>0</v>
      </c>
      <c r="H300" s="14">
        <f>data!BS62</f>
        <v>86825</v>
      </c>
      <c r="I300" s="14">
        <f>data!BT62</f>
        <v>81385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776736.27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1152635.1600000001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25864.33</v>
      </c>
      <c r="I302" s="14">
        <f>data!BT64</f>
        <v>14026.88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86692.84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975</v>
      </c>
      <c r="I303" s="14">
        <f>data!BT65</f>
        <v>1153.6199999999999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1024923.46</v>
      </c>
      <c r="D304" s="14">
        <f>data!BO66</f>
        <v>20.89</v>
      </c>
      <c r="E304" s="14">
        <f>data!BP66</f>
        <v>138265.4</v>
      </c>
      <c r="F304" s="14">
        <f>data!BQ66</f>
        <v>0</v>
      </c>
      <c r="G304" s="14">
        <f>data!BR66</f>
        <v>0</v>
      </c>
      <c r="H304" s="14">
        <f>data!BS66</f>
        <v>5401.2500000000009</v>
      </c>
      <c r="I304" s="14">
        <f>data!BT66</f>
        <v>11397.14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799578</v>
      </c>
      <c r="D305" s="14">
        <f>data!BO67</f>
        <v>52676</v>
      </c>
      <c r="E305" s="14">
        <f>data!BP67</f>
        <v>128412</v>
      </c>
      <c r="F305" s="14">
        <f>data!BQ67</f>
        <v>0</v>
      </c>
      <c r="G305" s="14">
        <f>data!BR67</f>
        <v>0</v>
      </c>
      <c r="H305" s="14">
        <f>data!BS67</f>
        <v>283003</v>
      </c>
      <c r="I305" s="14">
        <f>data!BT67</f>
        <v>165401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-1743732.77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1741212.95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47334.99</v>
      </c>
      <c r="I307" s="14">
        <f>data!BT69</f>
        <v>12149.679999999998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-101150.87</v>
      </c>
      <c r="D308" s="14">
        <f>-data!BO70</f>
        <v>0</v>
      </c>
      <c r="E308" s="14">
        <f>-data!BP70</f>
        <v>-94708</v>
      </c>
      <c r="F308" s="14">
        <f>-data!BQ70</f>
        <v>0</v>
      </c>
      <c r="G308" s="14">
        <f>-data!BR70</f>
        <v>0</v>
      </c>
      <c r="H308" s="14">
        <f>-data!BS70</f>
        <v>-4000</v>
      </c>
      <c r="I308" s="14">
        <f>-data!BT70</f>
        <v>-18582.71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8870223.6699999999</v>
      </c>
      <c r="D309" s="14">
        <f>data!BO71</f>
        <v>392162.78</v>
      </c>
      <c r="E309" s="14">
        <f>data!BP71</f>
        <v>177073.5</v>
      </c>
      <c r="F309" s="14">
        <f>data!BQ71</f>
        <v>0</v>
      </c>
      <c r="G309" s="14">
        <f>data!BR71</f>
        <v>0</v>
      </c>
      <c r="H309" s="14">
        <f>data!BS71</f>
        <v>1367332.53</v>
      </c>
      <c r="I309" s="14">
        <f>data!BT71</f>
        <v>1131095.9200000002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23150.840000000004</v>
      </c>
      <c r="D316" s="85">
        <f>data!BO76</f>
        <v>1525.18</v>
      </c>
      <c r="E316" s="85">
        <f>data!BP76</f>
        <v>3718.01</v>
      </c>
      <c r="F316" s="85">
        <f>data!BQ76</f>
        <v>0</v>
      </c>
      <c r="G316" s="85">
        <f>data!BR76</f>
        <v>0</v>
      </c>
      <c r="H316" s="85">
        <f>data!BS76</f>
        <v>8194.0199999999986</v>
      </c>
      <c r="I316" s="85">
        <f>data!BT76</f>
        <v>4789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106279.75582679569</v>
      </c>
      <c r="I318" s="85">
        <f>data!BT78</f>
        <v>62115.268287668885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Providence Regional Medical Center Everett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9.76</v>
      </c>
      <c r="F330" s="26">
        <f>data!BX60</f>
        <v>0</v>
      </c>
      <c r="G330" s="26">
        <f>data!BY60</f>
        <v>92.74</v>
      </c>
      <c r="H330" s="26">
        <f>data!BZ60</f>
        <v>0</v>
      </c>
      <c r="I330" s="26">
        <f>data!CA60</f>
        <v>64.42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1986401.82</v>
      </c>
      <c r="F331" s="86">
        <f>data!BX61</f>
        <v>0</v>
      </c>
      <c r="G331" s="86">
        <f>data!BY61</f>
        <v>11751864.079999998</v>
      </c>
      <c r="H331" s="86">
        <f>data!BZ61</f>
        <v>0</v>
      </c>
      <c r="I331" s="86">
        <f>data!CA61</f>
        <v>4781023.8199999994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187075</v>
      </c>
      <c r="F332" s="86">
        <f>data!BX62</f>
        <v>0</v>
      </c>
      <c r="G332" s="86">
        <f>data!BY62</f>
        <v>1106762</v>
      </c>
      <c r="H332" s="86">
        <f>data!BZ62</f>
        <v>0</v>
      </c>
      <c r="I332" s="86">
        <f>data!CA62</f>
        <v>450265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3038010.3899999997</v>
      </c>
      <c r="F333" s="86">
        <f>data!BX63</f>
        <v>0</v>
      </c>
      <c r="G333" s="86">
        <f>data!BY63</f>
        <v>23901.5</v>
      </c>
      <c r="H333" s="86">
        <f>data!BZ63</f>
        <v>0</v>
      </c>
      <c r="I333" s="86">
        <f>data!CA63</f>
        <v>6186840.5300000012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90783.87</v>
      </c>
      <c r="F334" s="86">
        <f>data!BX64</f>
        <v>0</v>
      </c>
      <c r="G334" s="86">
        <f>data!BY64</f>
        <v>52447.29</v>
      </c>
      <c r="H334" s="86">
        <f>data!BZ64</f>
        <v>0</v>
      </c>
      <c r="I334" s="86">
        <f>data!CA64</f>
        <v>10938.429999999998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4551.6999999999989</v>
      </c>
      <c r="F335" s="86">
        <f>data!BX65</f>
        <v>0</v>
      </c>
      <c r="G335" s="86">
        <f>data!BY65</f>
        <v>13026.62</v>
      </c>
      <c r="H335" s="86">
        <f>data!BZ65</f>
        <v>0</v>
      </c>
      <c r="I335" s="86">
        <f>data!CA65</f>
        <v>170.37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100855.7</v>
      </c>
      <c r="F336" s="86">
        <f>data!BX66</f>
        <v>0</v>
      </c>
      <c r="G336" s="86">
        <f>data!BY66</f>
        <v>461214.02</v>
      </c>
      <c r="H336" s="86">
        <f>data!BZ66</f>
        <v>0</v>
      </c>
      <c r="I336" s="86">
        <f>data!CA66</f>
        <v>65398.64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475527</v>
      </c>
      <c r="F337" s="86">
        <f>data!BX67</f>
        <v>0</v>
      </c>
      <c r="G337" s="86">
        <f>data!BY67</f>
        <v>786081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70994.399999999994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19013.759999999998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12813.98</v>
      </c>
      <c r="F339" s="86">
        <f>data!BX69</f>
        <v>0</v>
      </c>
      <c r="G339" s="86">
        <f>data!BY69</f>
        <v>807934.78</v>
      </c>
      <c r="H339" s="86">
        <f>data!BZ69</f>
        <v>0</v>
      </c>
      <c r="I339" s="86">
        <f>data!CA69</f>
        <v>114523.98999999998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-853343.96000000008</v>
      </c>
      <c r="F340" s="14">
        <f>-data!BX70</f>
        <v>0</v>
      </c>
      <c r="G340" s="14">
        <f>-data!BY70</f>
        <v>-9281.98</v>
      </c>
      <c r="H340" s="14">
        <f>-data!BZ70</f>
        <v>0</v>
      </c>
      <c r="I340" s="14">
        <f>-data!CA70</f>
        <v>-25774.65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5113669.9000000013</v>
      </c>
      <c r="F341" s="14">
        <f>data!BX71</f>
        <v>0</v>
      </c>
      <c r="G341" s="14">
        <f>data!BY71</f>
        <v>14993949.309999995</v>
      </c>
      <c r="H341" s="14">
        <f>data!BZ71</f>
        <v>0</v>
      </c>
      <c r="I341" s="14">
        <f>data!CA71</f>
        <v>11602399.890000001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13768.32</v>
      </c>
      <c r="F348" s="85">
        <f>data!BX76</f>
        <v>0</v>
      </c>
      <c r="G348" s="85">
        <f>data!BY76</f>
        <v>22760.06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178580.68295478751</v>
      </c>
      <c r="F350" s="85">
        <f>data!BX78</f>
        <v>0</v>
      </c>
      <c r="G350" s="85">
        <f>data!BY78</f>
        <v>295207.19004874531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Providence Regional Medical Center Everett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10.049999999999999</v>
      </c>
      <c r="D362" s="26">
        <f>data!CC60</f>
        <v>33.97999999999999</v>
      </c>
      <c r="E362" s="217"/>
      <c r="F362" s="211"/>
      <c r="G362" s="211"/>
      <c r="H362" s="211"/>
      <c r="I362" s="87">
        <f>data!CE60</f>
        <v>3284.09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913887.3899999999</v>
      </c>
      <c r="D363" s="86">
        <f>data!CC61</f>
        <v>2542438.1399999997</v>
      </c>
      <c r="E363" s="218"/>
      <c r="F363" s="219"/>
      <c r="G363" s="219"/>
      <c r="H363" s="219"/>
      <c r="I363" s="86">
        <f>data!CE61</f>
        <v>335172181.41999996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86068</v>
      </c>
      <c r="D364" s="86">
        <f>data!CC62</f>
        <v>239441</v>
      </c>
      <c r="E364" s="218"/>
      <c r="F364" s="219"/>
      <c r="G364" s="219"/>
      <c r="H364" s="219"/>
      <c r="I364" s="86">
        <f>data!CE62</f>
        <v>31565710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17775652.909999996</v>
      </c>
      <c r="E365" s="218"/>
      <c r="F365" s="219"/>
      <c r="G365" s="219"/>
      <c r="H365" s="219"/>
      <c r="I365" s="86">
        <f>data!CE63</f>
        <v>61023078.359999999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2140.21</v>
      </c>
      <c r="D366" s="86">
        <f>data!CC64</f>
        <v>-898450.58000000007</v>
      </c>
      <c r="E366" s="218"/>
      <c r="F366" s="219"/>
      <c r="G366" s="219"/>
      <c r="H366" s="219"/>
      <c r="I366" s="86">
        <f>data!CE64</f>
        <v>126245398.65000002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3609.1800000000003</v>
      </c>
      <c r="E367" s="218"/>
      <c r="F367" s="219"/>
      <c r="G367" s="219"/>
      <c r="H367" s="219"/>
      <c r="I367" s="86">
        <f>data!CE65</f>
        <v>6307040.080000001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20301.059999999998</v>
      </c>
      <c r="D368" s="86">
        <f>data!CC66</f>
        <v>2543475.4</v>
      </c>
      <c r="E368" s="218"/>
      <c r="F368" s="219"/>
      <c r="G368" s="219"/>
      <c r="H368" s="219"/>
      <c r="I368" s="86">
        <f>data!CE66</f>
        <v>42634463.869999997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221564</v>
      </c>
      <c r="E369" s="218"/>
      <c r="F369" s="219"/>
      <c r="G369" s="219"/>
      <c r="H369" s="219"/>
      <c r="I369" s="86">
        <f>data!CE67</f>
        <v>28624919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57776.399999999987</v>
      </c>
      <c r="D370" s="86">
        <f>data!CC68</f>
        <v>550544.52999999991</v>
      </c>
      <c r="E370" s="218"/>
      <c r="F370" s="219"/>
      <c r="G370" s="219"/>
      <c r="H370" s="219"/>
      <c r="I370" s="86">
        <f>data!CE68</f>
        <v>5365365.1399999997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30871.79</v>
      </c>
      <c r="D371" s="86">
        <f>data!CC69</f>
        <v>258301648.87872368</v>
      </c>
      <c r="E371" s="86">
        <f>data!CD69</f>
        <v>43703818.539999999</v>
      </c>
      <c r="F371" s="219"/>
      <c r="G371" s="219"/>
      <c r="H371" s="219"/>
      <c r="I371" s="86">
        <f>data!CE69</f>
        <v>307364569.07872367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-179157.85</v>
      </c>
      <c r="D372" s="14">
        <f>-data!CC70</f>
        <v>-8972994.1699999999</v>
      </c>
      <c r="E372" s="228">
        <f>data!CD70</f>
        <v>0</v>
      </c>
      <c r="F372" s="220"/>
      <c r="G372" s="220"/>
      <c r="H372" s="220"/>
      <c r="I372" s="14">
        <f>-data!CE70</f>
        <v>-37534379.640000008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931886.99999999988</v>
      </c>
      <c r="D373" s="86">
        <f>data!CC71</f>
        <v>272306929.28872365</v>
      </c>
      <c r="E373" s="86">
        <f>data!CD71</f>
        <v>43703818.539999999</v>
      </c>
      <c r="F373" s="219"/>
      <c r="G373" s="219"/>
      <c r="H373" s="219"/>
      <c r="I373" s="14">
        <f>data!CE71</f>
        <v>906768345.95872366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1767696154.3099999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1105994149.99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2873690304.2999992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6415.1400000000012</v>
      </c>
      <c r="E380" s="214"/>
      <c r="F380" s="211"/>
      <c r="G380" s="211"/>
      <c r="H380" s="211"/>
      <c r="I380" s="14">
        <f>data!CE76</f>
        <v>828801.23000000021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1061243.3676994124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7113959.2107892912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1057.2299999999998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