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2B17A068-29F1-42C5-852D-09B5DF4BE175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F546" i="10" s="1"/>
  <c r="E545" i="10"/>
  <c r="D545" i="10"/>
  <c r="B545" i="10"/>
  <c r="H545" i="10" s="1"/>
  <c r="E544" i="10"/>
  <c r="D544" i="10"/>
  <c r="B544" i="10"/>
  <c r="B543" i="10"/>
  <c r="B542" i="10"/>
  <c r="B541" i="10"/>
  <c r="E540" i="10"/>
  <c r="D540" i="10"/>
  <c r="B540" i="10"/>
  <c r="H540" i="10" s="1"/>
  <c r="E539" i="10"/>
  <c r="D539" i="10"/>
  <c r="B539" i="10"/>
  <c r="H539" i="10" s="1"/>
  <c r="H538" i="10"/>
  <c r="E538" i="10"/>
  <c r="D538" i="10"/>
  <c r="B538" i="10"/>
  <c r="F538" i="10" s="1"/>
  <c r="E537" i="10"/>
  <c r="D537" i="10"/>
  <c r="B537" i="10"/>
  <c r="F537" i="10" s="1"/>
  <c r="E536" i="10"/>
  <c r="D536" i="10"/>
  <c r="B536" i="10"/>
  <c r="H536" i="10" s="1"/>
  <c r="E535" i="10"/>
  <c r="D535" i="10"/>
  <c r="B535" i="10"/>
  <c r="H535" i="10" s="1"/>
  <c r="H534" i="10"/>
  <c r="E534" i="10"/>
  <c r="D534" i="10"/>
  <c r="B534" i="10"/>
  <c r="F534" i="10" s="1"/>
  <c r="H533" i="10"/>
  <c r="E533" i="10"/>
  <c r="D533" i="10"/>
  <c r="B533" i="10"/>
  <c r="F533" i="10" s="1"/>
  <c r="E532" i="10"/>
  <c r="D532" i="10"/>
  <c r="B532" i="10"/>
  <c r="H532" i="10" s="1"/>
  <c r="E531" i="10"/>
  <c r="D531" i="10"/>
  <c r="B531" i="10"/>
  <c r="F531" i="10" s="1"/>
  <c r="E530" i="10"/>
  <c r="D530" i="10"/>
  <c r="B530" i="10"/>
  <c r="E529" i="10"/>
  <c r="D529" i="10"/>
  <c r="B529" i="10"/>
  <c r="E528" i="10"/>
  <c r="D528" i="10"/>
  <c r="B528" i="10"/>
  <c r="H528" i="10" s="1"/>
  <c r="E527" i="10"/>
  <c r="D527" i="10"/>
  <c r="B527" i="10"/>
  <c r="H527" i="10" s="1"/>
  <c r="E526" i="10"/>
  <c r="D526" i="10"/>
  <c r="B526" i="10"/>
  <c r="H525" i="10"/>
  <c r="E525" i="10"/>
  <c r="D525" i="10"/>
  <c r="B525" i="10"/>
  <c r="F525" i="10" s="1"/>
  <c r="E524" i="10"/>
  <c r="D524" i="10"/>
  <c r="B524" i="10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F520" i="10" s="1"/>
  <c r="E519" i="10"/>
  <c r="D519" i="10"/>
  <c r="B519" i="10"/>
  <c r="F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H516" i="10" s="1"/>
  <c r="E515" i="10"/>
  <c r="D515" i="10"/>
  <c r="B515" i="10"/>
  <c r="F515" i="10" s="1"/>
  <c r="E514" i="10"/>
  <c r="D514" i="10"/>
  <c r="B514" i="10"/>
  <c r="F514" i="10" s="1"/>
  <c r="F513" i="10"/>
  <c r="B513" i="10"/>
  <c r="H513" i="10" s="1"/>
  <c r="B512" i="10"/>
  <c r="F512" i="10" s="1"/>
  <c r="E511" i="10"/>
  <c r="D511" i="10"/>
  <c r="B511" i="10"/>
  <c r="F511" i="10" s="1"/>
  <c r="H510" i="10"/>
  <c r="E510" i="10"/>
  <c r="D510" i="10"/>
  <c r="B510" i="10"/>
  <c r="F510" i="10" s="1"/>
  <c r="E509" i="10"/>
  <c r="D509" i="10"/>
  <c r="B509" i="10"/>
  <c r="F509" i="10" s="1"/>
  <c r="E508" i="10"/>
  <c r="D508" i="10"/>
  <c r="B508" i="10"/>
  <c r="H508" i="10" s="1"/>
  <c r="H507" i="10"/>
  <c r="E507" i="10"/>
  <c r="D507" i="10"/>
  <c r="B507" i="10"/>
  <c r="F507" i="10" s="1"/>
  <c r="H506" i="10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H503" i="10"/>
  <c r="E503" i="10"/>
  <c r="D503" i="10"/>
  <c r="B503" i="10"/>
  <c r="F503" i="10" s="1"/>
  <c r="H502" i="10"/>
  <c r="E502" i="10"/>
  <c r="D502" i="10"/>
  <c r="B502" i="10"/>
  <c r="F502" i="10" s="1"/>
  <c r="E501" i="10"/>
  <c r="D501" i="10"/>
  <c r="B501" i="10"/>
  <c r="F501" i="10" s="1"/>
  <c r="E500" i="10"/>
  <c r="D500" i="10"/>
  <c r="B500" i="10"/>
  <c r="H500" i="10" s="1"/>
  <c r="H499" i="10"/>
  <c r="E499" i="10"/>
  <c r="D499" i="10"/>
  <c r="B499" i="10"/>
  <c r="F499" i="10" s="1"/>
  <c r="E498" i="10"/>
  <c r="D498" i="10"/>
  <c r="B498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C476" i="10"/>
  <c r="B475" i="10"/>
  <c r="C474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C434" i="10"/>
  <c r="B434" i="10"/>
  <c r="B433" i="10"/>
  <c r="B432" i="10"/>
  <c r="B431" i="10"/>
  <c r="B430" i="10"/>
  <c r="B429" i="10"/>
  <c r="D428" i="10"/>
  <c r="B428" i="10"/>
  <c r="C427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68" i="10" s="1"/>
  <c r="D373" i="10" s="1"/>
  <c r="D391" i="10" s="1"/>
  <c r="D393" i="10" s="1"/>
  <c r="D396" i="10" s="1"/>
  <c r="D330" i="10"/>
  <c r="D329" i="10"/>
  <c r="D328" i="10"/>
  <c r="D319" i="10"/>
  <c r="D314" i="10"/>
  <c r="D339" i="10" s="1"/>
  <c r="C482" i="10" s="1"/>
  <c r="D290" i="10"/>
  <c r="D283" i="10"/>
  <c r="D277" i="10"/>
  <c r="D292" i="10" s="1"/>
  <c r="D341" i="10" s="1"/>
  <c r="C481" i="10" s="1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E201" i="10"/>
  <c r="E200" i="10"/>
  <c r="C473" i="10" s="1"/>
  <c r="E199" i="10"/>
  <c r="E198" i="10"/>
  <c r="C471" i="10" s="1"/>
  <c r="E197" i="10"/>
  <c r="E196" i="10"/>
  <c r="C469" i="10" s="1"/>
  <c r="E195" i="10"/>
  <c r="E204" i="10" s="1"/>
  <c r="D190" i="10"/>
  <c r="D437" i="10" s="1"/>
  <c r="D186" i="10"/>
  <c r="D436" i="10" s="1"/>
  <c r="D181" i="10"/>
  <c r="D177" i="10"/>
  <c r="D434" i="10" s="1"/>
  <c r="D173" i="10"/>
  <c r="E154" i="10"/>
  <c r="E153" i="10"/>
  <c r="D463" i="10" s="1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F76" i="10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BZ67" i="10"/>
  <c r="BV67" i="10"/>
  <c r="BR67" i="10"/>
  <c r="BN67" i="10"/>
  <c r="BJ67" i="10"/>
  <c r="BF67" i="10"/>
  <c r="BB67" i="10"/>
  <c r="AX67" i="10"/>
  <c r="AT67" i="10"/>
  <c r="AP67" i="10"/>
  <c r="AL67" i="10"/>
  <c r="AH67" i="10"/>
  <c r="AD67" i="10"/>
  <c r="Z67" i="10"/>
  <c r="V67" i="10"/>
  <c r="R67" i="10"/>
  <c r="N67" i="10"/>
  <c r="J67" i="10"/>
  <c r="F67" i="10"/>
  <c r="CE66" i="10"/>
  <c r="C432" i="10" s="1"/>
  <c r="CE65" i="10"/>
  <c r="C431" i="10" s="1"/>
  <c r="CE64" i="10"/>
  <c r="F612" i="10" s="1"/>
  <c r="CE63" i="10"/>
  <c r="C429" i="10" s="1"/>
  <c r="CE61" i="10"/>
  <c r="BS48" i="10" s="1"/>
  <c r="BS62" i="10" s="1"/>
  <c r="BS71" i="10" s="1"/>
  <c r="CE60" i="10"/>
  <c r="H612" i="10" s="1"/>
  <c r="B53" i="10"/>
  <c r="CC52" i="10"/>
  <c r="CC67" i="10" s="1"/>
  <c r="CB52" i="10"/>
  <c r="CB67" i="10" s="1"/>
  <c r="CA52" i="10"/>
  <c r="CA67" i="10" s="1"/>
  <c r="BZ52" i="10"/>
  <c r="BY52" i="10"/>
  <c r="BY67" i="10" s="1"/>
  <c r="BX52" i="10"/>
  <c r="BX67" i="10" s="1"/>
  <c r="BW52" i="10"/>
  <c r="BW67" i="10" s="1"/>
  <c r="BV52" i="10"/>
  <c r="BU52" i="10"/>
  <c r="BU67" i="10" s="1"/>
  <c r="BT52" i="10"/>
  <c r="BT67" i="10" s="1"/>
  <c r="BS52" i="10"/>
  <c r="BS67" i="10" s="1"/>
  <c r="BR52" i="10"/>
  <c r="BQ52" i="10"/>
  <c r="BQ67" i="10" s="1"/>
  <c r="BP52" i="10"/>
  <c r="BP67" i="10" s="1"/>
  <c r="BO52" i="10"/>
  <c r="BO67" i="10" s="1"/>
  <c r="BN52" i="10"/>
  <c r="BM52" i="10"/>
  <c r="BM67" i="10" s="1"/>
  <c r="BL52" i="10"/>
  <c r="BL67" i="10" s="1"/>
  <c r="BK52" i="10"/>
  <c r="BK67" i="10" s="1"/>
  <c r="BJ52" i="10"/>
  <c r="BI52" i="10"/>
  <c r="BI67" i="10" s="1"/>
  <c r="BH52" i="10"/>
  <c r="BH67" i="10" s="1"/>
  <c r="BG52" i="10"/>
  <c r="BG67" i="10" s="1"/>
  <c r="BF52" i="10"/>
  <c r="BE52" i="10"/>
  <c r="BE67" i="10" s="1"/>
  <c r="BD52" i="10"/>
  <c r="BD67" i="10" s="1"/>
  <c r="BC52" i="10"/>
  <c r="BC67" i="10" s="1"/>
  <c r="BB52" i="10"/>
  <c r="BA52" i="10"/>
  <c r="BA67" i="10" s="1"/>
  <c r="AZ52" i="10"/>
  <c r="AZ67" i="10" s="1"/>
  <c r="AY52" i="10"/>
  <c r="AY67" i="10" s="1"/>
  <c r="AX52" i="10"/>
  <c r="AW52" i="10"/>
  <c r="AW67" i="10" s="1"/>
  <c r="AV52" i="10"/>
  <c r="AV67" i="10" s="1"/>
  <c r="AU52" i="10"/>
  <c r="AU67" i="10" s="1"/>
  <c r="AT52" i="10"/>
  <c r="AS52" i="10"/>
  <c r="AS67" i="10" s="1"/>
  <c r="AR52" i="10"/>
  <c r="AR67" i="10" s="1"/>
  <c r="AQ52" i="10"/>
  <c r="AQ67" i="10" s="1"/>
  <c r="AP52" i="10"/>
  <c r="AO52" i="10"/>
  <c r="AO67" i="10" s="1"/>
  <c r="AN52" i="10"/>
  <c r="AN67" i="10" s="1"/>
  <c r="AM52" i="10"/>
  <c r="AM67" i="10" s="1"/>
  <c r="AL52" i="10"/>
  <c r="AK52" i="10"/>
  <c r="AK67" i="10" s="1"/>
  <c r="AJ52" i="10"/>
  <c r="AJ67" i="10" s="1"/>
  <c r="AI52" i="10"/>
  <c r="AI67" i="10" s="1"/>
  <c r="AH52" i="10"/>
  <c r="AG52" i="10"/>
  <c r="AG67" i="10" s="1"/>
  <c r="AF52" i="10"/>
  <c r="AF67" i="10" s="1"/>
  <c r="AE52" i="10"/>
  <c r="AE67" i="10" s="1"/>
  <c r="AD52" i="10"/>
  <c r="AC52" i="10"/>
  <c r="AC67" i="10" s="1"/>
  <c r="AB52" i="10"/>
  <c r="AB67" i="10" s="1"/>
  <c r="AA52" i="10"/>
  <c r="AA67" i="10" s="1"/>
  <c r="Z52" i="10"/>
  <c r="Y52" i="10"/>
  <c r="Y67" i="10" s="1"/>
  <c r="X52" i="10"/>
  <c r="X67" i="10" s="1"/>
  <c r="W52" i="10"/>
  <c r="W67" i="10" s="1"/>
  <c r="V52" i="10"/>
  <c r="U52" i="10"/>
  <c r="U67" i="10" s="1"/>
  <c r="T52" i="10"/>
  <c r="T67" i="10" s="1"/>
  <c r="S52" i="10"/>
  <c r="S67" i="10" s="1"/>
  <c r="R52" i="10"/>
  <c r="Q52" i="10"/>
  <c r="Q67" i="10" s="1"/>
  <c r="P52" i="10"/>
  <c r="P67" i="10" s="1"/>
  <c r="O52" i="10"/>
  <c r="O67" i="10" s="1"/>
  <c r="N52" i="10"/>
  <c r="M52" i="10"/>
  <c r="M67" i="10" s="1"/>
  <c r="L52" i="10"/>
  <c r="L67" i="10" s="1"/>
  <c r="K52" i="10"/>
  <c r="K67" i="10" s="1"/>
  <c r="J52" i="10"/>
  <c r="I52" i="10"/>
  <c r="I67" i="10" s="1"/>
  <c r="H52" i="10"/>
  <c r="H67" i="10" s="1"/>
  <c r="G52" i="10"/>
  <c r="G67" i="10" s="1"/>
  <c r="F52" i="10"/>
  <c r="E52" i="10"/>
  <c r="E67" i="10" s="1"/>
  <c r="D52" i="10"/>
  <c r="D67" i="10" s="1"/>
  <c r="C52" i="10"/>
  <c r="C67" i="10" s="1"/>
  <c r="CE67" i="10" s="1"/>
  <c r="C433" i="10" s="1"/>
  <c r="CE51" i="10"/>
  <c r="B49" i="10"/>
  <c r="CA48" i="10"/>
  <c r="CA62" i="10" s="1"/>
  <c r="CA71" i="10" s="1"/>
  <c r="BW48" i="10"/>
  <c r="BW62" i="10" s="1"/>
  <c r="BW71" i="10" s="1"/>
  <c r="BO48" i="10"/>
  <c r="BO62" i="10" s="1"/>
  <c r="BO71" i="10" s="1"/>
  <c r="BK48" i="10"/>
  <c r="BK62" i="10" s="1"/>
  <c r="BK71" i="10" s="1"/>
  <c r="BG48" i="10"/>
  <c r="BG62" i="10" s="1"/>
  <c r="BG71" i="10" s="1"/>
  <c r="AY48" i="10"/>
  <c r="AY62" i="10" s="1"/>
  <c r="AY71" i="10" s="1"/>
  <c r="AU48" i="10"/>
  <c r="AU62" i="10" s="1"/>
  <c r="AU71" i="10" s="1"/>
  <c r="AQ48" i="10"/>
  <c r="AQ62" i="10" s="1"/>
  <c r="AQ71" i="10" s="1"/>
  <c r="AI48" i="10"/>
  <c r="AI62" i="10" s="1"/>
  <c r="AI71" i="10" s="1"/>
  <c r="AE48" i="10"/>
  <c r="AE62" i="10" s="1"/>
  <c r="AE71" i="10" s="1"/>
  <c r="AA48" i="10"/>
  <c r="AA62" i="10" s="1"/>
  <c r="AA71" i="10" s="1"/>
  <c r="S48" i="10"/>
  <c r="S62" i="10" s="1"/>
  <c r="S71" i="10" s="1"/>
  <c r="O48" i="10"/>
  <c r="O62" i="10" s="1"/>
  <c r="O71" i="10" s="1"/>
  <c r="K48" i="10"/>
  <c r="K62" i="10" s="1"/>
  <c r="K71" i="10" s="1"/>
  <c r="C48" i="10"/>
  <c r="CE47" i="10"/>
  <c r="C692" i="10" l="1"/>
  <c r="C520" i="10"/>
  <c r="C712" i="10"/>
  <c r="C540" i="10"/>
  <c r="G540" i="10" s="1"/>
  <c r="C560" i="10"/>
  <c r="C627" i="10"/>
  <c r="C676" i="10"/>
  <c r="C504" i="10"/>
  <c r="G504" i="10" s="1"/>
  <c r="C696" i="10"/>
  <c r="C524" i="10"/>
  <c r="G524" i="10" s="1"/>
  <c r="C625" i="10"/>
  <c r="C544" i="10"/>
  <c r="G544" i="10" s="1"/>
  <c r="C643" i="10"/>
  <c r="C568" i="10"/>
  <c r="C680" i="10"/>
  <c r="C508" i="10"/>
  <c r="G508" i="10" s="1"/>
  <c r="C700" i="10"/>
  <c r="C528" i="10"/>
  <c r="G528" i="10" s="1"/>
  <c r="C552" i="10"/>
  <c r="C618" i="10"/>
  <c r="C647" i="10"/>
  <c r="C572" i="10"/>
  <c r="C639" i="10"/>
  <c r="C564" i="10"/>
  <c r="C684" i="10"/>
  <c r="C512" i="10"/>
  <c r="G512" i="10" s="1"/>
  <c r="C708" i="10"/>
  <c r="C536" i="10"/>
  <c r="G536" i="10" s="1"/>
  <c r="C635" i="10"/>
  <c r="C556" i="10"/>
  <c r="D465" i="10"/>
  <c r="D242" i="10"/>
  <c r="B448" i="10" s="1"/>
  <c r="G48" i="10"/>
  <c r="G62" i="10" s="1"/>
  <c r="G71" i="10" s="1"/>
  <c r="W48" i="10"/>
  <c r="W62" i="10" s="1"/>
  <c r="W71" i="10" s="1"/>
  <c r="AM48" i="10"/>
  <c r="AM62" i="10" s="1"/>
  <c r="AM71" i="10" s="1"/>
  <c r="BC48" i="10"/>
  <c r="BC62" i="10" s="1"/>
  <c r="BC71" i="10" s="1"/>
  <c r="D464" i="10"/>
  <c r="D435" i="10"/>
  <c r="D438" i="10"/>
  <c r="F500" i="10"/>
  <c r="C62" i="10"/>
  <c r="BZ48" i="10"/>
  <c r="BZ62" i="10" s="1"/>
  <c r="BZ71" i="10" s="1"/>
  <c r="BV48" i="10"/>
  <c r="BV62" i="10" s="1"/>
  <c r="BV71" i="10" s="1"/>
  <c r="BR48" i="10"/>
  <c r="BR62" i="10" s="1"/>
  <c r="BR71" i="10" s="1"/>
  <c r="BN48" i="10"/>
  <c r="BN62" i="10" s="1"/>
  <c r="BN71" i="10" s="1"/>
  <c r="BJ48" i="10"/>
  <c r="BJ62" i="10" s="1"/>
  <c r="BJ71" i="10" s="1"/>
  <c r="BF48" i="10"/>
  <c r="BF62" i="10" s="1"/>
  <c r="BF71" i="10" s="1"/>
  <c r="BB48" i="10"/>
  <c r="BB62" i="10" s="1"/>
  <c r="BB71" i="10" s="1"/>
  <c r="AX48" i="10"/>
  <c r="AX62" i="10" s="1"/>
  <c r="AX71" i="10" s="1"/>
  <c r="AT48" i="10"/>
  <c r="AT62" i="10" s="1"/>
  <c r="AT71" i="10" s="1"/>
  <c r="AP48" i="10"/>
  <c r="AP62" i="10" s="1"/>
  <c r="AP71" i="10" s="1"/>
  <c r="AL48" i="10"/>
  <c r="AL62" i="10" s="1"/>
  <c r="AL71" i="10" s="1"/>
  <c r="AH48" i="10"/>
  <c r="AH62" i="10" s="1"/>
  <c r="AH71" i="10" s="1"/>
  <c r="AD48" i="10"/>
  <c r="AD62" i="10" s="1"/>
  <c r="AD71" i="10" s="1"/>
  <c r="Z48" i="10"/>
  <c r="Z62" i="10" s="1"/>
  <c r="Z71" i="10" s="1"/>
  <c r="V48" i="10"/>
  <c r="V62" i="10" s="1"/>
  <c r="V71" i="10" s="1"/>
  <c r="R48" i="10"/>
  <c r="R62" i="10" s="1"/>
  <c r="R71" i="10" s="1"/>
  <c r="N48" i="10"/>
  <c r="N62" i="10" s="1"/>
  <c r="N71" i="10" s="1"/>
  <c r="J48" i="10"/>
  <c r="J62" i="10" s="1"/>
  <c r="J71" i="10" s="1"/>
  <c r="F48" i="10"/>
  <c r="F62" i="10" s="1"/>
  <c r="F71" i="10" s="1"/>
  <c r="CC48" i="10"/>
  <c r="CC62" i="10" s="1"/>
  <c r="CC71" i="10" s="1"/>
  <c r="BY48" i="10"/>
  <c r="BY62" i="10" s="1"/>
  <c r="BY71" i="10" s="1"/>
  <c r="BU48" i="10"/>
  <c r="BU62" i="10" s="1"/>
  <c r="BU71" i="10" s="1"/>
  <c r="BQ48" i="10"/>
  <c r="BQ62" i="10" s="1"/>
  <c r="BQ71" i="10" s="1"/>
  <c r="BM48" i="10"/>
  <c r="BM62" i="10" s="1"/>
  <c r="BM71" i="10" s="1"/>
  <c r="BI48" i="10"/>
  <c r="BI62" i="10" s="1"/>
  <c r="BI71" i="10" s="1"/>
  <c r="BE48" i="10"/>
  <c r="BE62" i="10" s="1"/>
  <c r="BE71" i="10" s="1"/>
  <c r="BA48" i="10"/>
  <c r="BA62" i="10" s="1"/>
  <c r="BA71" i="10" s="1"/>
  <c r="AW48" i="10"/>
  <c r="AW62" i="10" s="1"/>
  <c r="AW71" i="10" s="1"/>
  <c r="AS48" i="10"/>
  <c r="AS62" i="10" s="1"/>
  <c r="AS71" i="10" s="1"/>
  <c r="AO48" i="10"/>
  <c r="AO62" i="10" s="1"/>
  <c r="AO71" i="10" s="1"/>
  <c r="AK48" i="10"/>
  <c r="AK62" i="10" s="1"/>
  <c r="AK71" i="10" s="1"/>
  <c r="AG48" i="10"/>
  <c r="AG62" i="10" s="1"/>
  <c r="AG71" i="10" s="1"/>
  <c r="AC48" i="10"/>
  <c r="AC62" i="10" s="1"/>
  <c r="AC71" i="10" s="1"/>
  <c r="Y48" i="10"/>
  <c r="Y62" i="10" s="1"/>
  <c r="Y71" i="10" s="1"/>
  <c r="U48" i="10"/>
  <c r="U62" i="10" s="1"/>
  <c r="U71" i="10" s="1"/>
  <c r="Q48" i="10"/>
  <c r="Q62" i="10" s="1"/>
  <c r="Q71" i="10" s="1"/>
  <c r="M48" i="10"/>
  <c r="M62" i="10" s="1"/>
  <c r="M71" i="10" s="1"/>
  <c r="I48" i="10"/>
  <c r="I62" i="10" s="1"/>
  <c r="I71" i="10" s="1"/>
  <c r="E48" i="10"/>
  <c r="E62" i="10" s="1"/>
  <c r="E71" i="10" s="1"/>
  <c r="CB48" i="10"/>
  <c r="CB62" i="10" s="1"/>
  <c r="CB71" i="10" s="1"/>
  <c r="BX48" i="10"/>
  <c r="BX62" i="10" s="1"/>
  <c r="BX71" i="10" s="1"/>
  <c r="BT48" i="10"/>
  <c r="BT62" i="10" s="1"/>
  <c r="BT71" i="10" s="1"/>
  <c r="BP48" i="10"/>
  <c r="BP62" i="10" s="1"/>
  <c r="BP71" i="10" s="1"/>
  <c r="BL48" i="10"/>
  <c r="BL62" i="10" s="1"/>
  <c r="BL71" i="10" s="1"/>
  <c r="BH48" i="10"/>
  <c r="BH62" i="10" s="1"/>
  <c r="BH71" i="10" s="1"/>
  <c r="BD48" i="10"/>
  <c r="BD62" i="10" s="1"/>
  <c r="BD71" i="10" s="1"/>
  <c r="AZ48" i="10"/>
  <c r="AZ62" i="10" s="1"/>
  <c r="AZ71" i="10" s="1"/>
  <c r="AV48" i="10"/>
  <c r="AV62" i="10" s="1"/>
  <c r="AV71" i="10" s="1"/>
  <c r="AR48" i="10"/>
  <c r="AR62" i="10" s="1"/>
  <c r="AR71" i="10" s="1"/>
  <c r="AN48" i="10"/>
  <c r="AN62" i="10" s="1"/>
  <c r="AN71" i="10" s="1"/>
  <c r="AJ48" i="10"/>
  <c r="AJ62" i="10" s="1"/>
  <c r="AJ71" i="10" s="1"/>
  <c r="AF48" i="10"/>
  <c r="AF62" i="10" s="1"/>
  <c r="AF71" i="10" s="1"/>
  <c r="AB48" i="10"/>
  <c r="AB62" i="10" s="1"/>
  <c r="AB71" i="10" s="1"/>
  <c r="X48" i="10"/>
  <c r="X62" i="10" s="1"/>
  <c r="X71" i="10" s="1"/>
  <c r="T48" i="10"/>
  <c r="T62" i="10" s="1"/>
  <c r="T71" i="10" s="1"/>
  <c r="P48" i="10"/>
  <c r="P62" i="10" s="1"/>
  <c r="P71" i="10" s="1"/>
  <c r="L48" i="10"/>
  <c r="L62" i="10" s="1"/>
  <c r="L71" i="10" s="1"/>
  <c r="H48" i="10"/>
  <c r="H62" i="10" s="1"/>
  <c r="H71" i="10" s="1"/>
  <c r="D48" i="10"/>
  <c r="D62" i="10" s="1"/>
  <c r="D71" i="10" s="1"/>
  <c r="CE75" i="10"/>
  <c r="G612" i="10"/>
  <c r="CF77" i="10"/>
  <c r="F498" i="10"/>
  <c r="F504" i="10"/>
  <c r="H512" i="10"/>
  <c r="CE52" i="10"/>
  <c r="H497" i="10"/>
  <c r="H501" i="10"/>
  <c r="H505" i="10"/>
  <c r="H517" i="10"/>
  <c r="F529" i="10"/>
  <c r="F536" i="10"/>
  <c r="F540" i="10"/>
  <c r="F545" i="10"/>
  <c r="F508" i="10"/>
  <c r="F516" i="10"/>
  <c r="F523" i="10"/>
  <c r="F527" i="10"/>
  <c r="C430" i="10"/>
  <c r="F522" i="10"/>
  <c r="H524" i="10"/>
  <c r="F524" i="10"/>
  <c r="F526" i="10"/>
  <c r="F528" i="10"/>
  <c r="F530" i="10"/>
  <c r="F532" i="10"/>
  <c r="F535" i="10"/>
  <c r="F539" i="10"/>
  <c r="F544" i="10"/>
  <c r="C713" i="10" l="1"/>
  <c r="C541" i="10"/>
  <c r="C682" i="10"/>
  <c r="C510" i="10"/>
  <c r="G510" i="10" s="1"/>
  <c r="C638" i="10"/>
  <c r="C558" i="10"/>
  <c r="C619" i="10"/>
  <c r="C559" i="10"/>
  <c r="H544" i="10"/>
  <c r="C669" i="10"/>
  <c r="C497" i="10"/>
  <c r="G497" i="10" s="1"/>
  <c r="C685" i="10"/>
  <c r="C513" i="10"/>
  <c r="G513" i="10" s="1"/>
  <c r="C701" i="10"/>
  <c r="C529" i="10"/>
  <c r="C628" i="10"/>
  <c r="C545" i="10"/>
  <c r="G545" i="10" s="1"/>
  <c r="C621" i="10"/>
  <c r="C561" i="10"/>
  <c r="C670" i="10"/>
  <c r="C498" i="10"/>
  <c r="C686" i="10"/>
  <c r="C514" i="10"/>
  <c r="C702" i="10"/>
  <c r="C530" i="10"/>
  <c r="C630" i="10"/>
  <c r="C546" i="10"/>
  <c r="C623" i="10"/>
  <c r="C562" i="10"/>
  <c r="C671" i="10"/>
  <c r="C499" i="10"/>
  <c r="G499" i="10" s="1"/>
  <c r="C687" i="10"/>
  <c r="C515" i="10"/>
  <c r="C703" i="10"/>
  <c r="C531" i="10"/>
  <c r="C547" i="10"/>
  <c r="C632" i="10"/>
  <c r="C626" i="10"/>
  <c r="C563" i="10"/>
  <c r="CE48" i="10"/>
  <c r="C688" i="10"/>
  <c r="C516" i="10"/>
  <c r="G516" i="10" s="1"/>
  <c r="K612" i="10"/>
  <c r="C465" i="10"/>
  <c r="C697" i="10"/>
  <c r="C525" i="10"/>
  <c r="G525" i="10" s="1"/>
  <c r="C622" i="10"/>
  <c r="C573" i="10"/>
  <c r="C631" i="10"/>
  <c r="C542" i="10"/>
  <c r="C683" i="10"/>
  <c r="C511" i="10"/>
  <c r="C616" i="10"/>
  <c r="C543" i="10"/>
  <c r="C71" i="10"/>
  <c r="CE62" i="10"/>
  <c r="C673" i="10"/>
  <c r="C501" i="10"/>
  <c r="G501" i="10" s="1"/>
  <c r="C689" i="10"/>
  <c r="C517" i="10"/>
  <c r="G517" i="10" s="1"/>
  <c r="C705" i="10"/>
  <c r="C533" i="10"/>
  <c r="G533" i="10" s="1"/>
  <c r="C549" i="10"/>
  <c r="C624" i="10"/>
  <c r="C640" i="10"/>
  <c r="C565" i="10"/>
  <c r="C674" i="10"/>
  <c r="C502" i="10"/>
  <c r="G502" i="10" s="1"/>
  <c r="C690" i="10"/>
  <c r="C518" i="10"/>
  <c r="C706" i="10"/>
  <c r="C534" i="10"/>
  <c r="G534" i="10" s="1"/>
  <c r="C614" i="10"/>
  <c r="C550" i="10"/>
  <c r="C641" i="10"/>
  <c r="C566" i="10"/>
  <c r="C675" i="10"/>
  <c r="C503" i="10"/>
  <c r="G503" i="10" s="1"/>
  <c r="C691" i="10"/>
  <c r="C519" i="10"/>
  <c r="C707" i="10"/>
  <c r="C535" i="10"/>
  <c r="G535" i="10" s="1"/>
  <c r="C629" i="10"/>
  <c r="C551" i="10"/>
  <c r="C642" i="10"/>
  <c r="C567" i="10"/>
  <c r="C672" i="10"/>
  <c r="C500" i="10"/>
  <c r="G500" i="10" s="1"/>
  <c r="G520" i="10"/>
  <c r="H520" i="10"/>
  <c r="C681" i="10"/>
  <c r="C509" i="10"/>
  <c r="C637" i="10"/>
  <c r="C557" i="10"/>
  <c r="C698" i="10"/>
  <c r="C526" i="10"/>
  <c r="C574" i="10"/>
  <c r="C620" i="10"/>
  <c r="C699" i="10"/>
  <c r="C527" i="10"/>
  <c r="G527" i="10" s="1"/>
  <c r="C704" i="10"/>
  <c r="C532" i="10"/>
  <c r="G532" i="10" s="1"/>
  <c r="C677" i="10"/>
  <c r="C505" i="10"/>
  <c r="G505" i="10" s="1"/>
  <c r="C693" i="10"/>
  <c r="C521" i="10"/>
  <c r="C709" i="10"/>
  <c r="C537" i="10"/>
  <c r="C636" i="10"/>
  <c r="C553" i="10"/>
  <c r="C644" i="10"/>
  <c r="C569" i="10"/>
  <c r="C678" i="10"/>
  <c r="C506" i="10"/>
  <c r="G506" i="10" s="1"/>
  <c r="C694" i="10"/>
  <c r="C522" i="10"/>
  <c r="C710" i="10"/>
  <c r="C538" i="10"/>
  <c r="G538" i="10" s="1"/>
  <c r="C634" i="10"/>
  <c r="C554" i="10"/>
  <c r="C645" i="10"/>
  <c r="C570" i="10"/>
  <c r="C679" i="10"/>
  <c r="C507" i="10"/>
  <c r="G507" i="10" s="1"/>
  <c r="C695" i="10"/>
  <c r="C523" i="10"/>
  <c r="G523" i="10" s="1"/>
  <c r="C711" i="10"/>
  <c r="C539" i="10"/>
  <c r="G539" i="10" s="1"/>
  <c r="C617" i="10"/>
  <c r="C555" i="10"/>
  <c r="C646" i="10"/>
  <c r="C571" i="10"/>
  <c r="C633" i="10"/>
  <c r="C548" i="10"/>
  <c r="C668" i="10" l="1"/>
  <c r="C496" i="10"/>
  <c r="G521" i="10"/>
  <c r="H521" i="10"/>
  <c r="G550" i="10"/>
  <c r="H550" i="10"/>
  <c r="G518" i="10"/>
  <c r="H518" i="10"/>
  <c r="G531" i="10"/>
  <c r="H531" i="10"/>
  <c r="H546" i="10"/>
  <c r="G546" i="10"/>
  <c r="G514" i="10"/>
  <c r="H514" i="10"/>
  <c r="H529" i="10"/>
  <c r="G529" i="10"/>
  <c r="C715" i="10"/>
  <c r="C648" i="10"/>
  <c r="M716" i="10" s="1"/>
  <c r="D615" i="10"/>
  <c r="G522" i="10"/>
  <c r="H522" i="10"/>
  <c r="H537" i="10"/>
  <c r="G537" i="10"/>
  <c r="G526" i="10"/>
  <c r="H526" i="10"/>
  <c r="G509" i="10"/>
  <c r="H509" i="10"/>
  <c r="H519" i="10"/>
  <c r="G519" i="10"/>
  <c r="C428" i="10"/>
  <c r="C441" i="10" s="1"/>
  <c r="CE71" i="10"/>
  <c r="C716" i="10" s="1"/>
  <c r="H511" i="10"/>
  <c r="G511" i="10"/>
  <c r="H515" i="10"/>
  <c r="G515" i="10"/>
  <c r="G530" i="10"/>
  <c r="H530" i="10"/>
  <c r="G498" i="10"/>
  <c r="H498" i="10"/>
  <c r="G496" i="10" l="1"/>
  <c r="H496" i="10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5" i="10"/>
  <c r="D681" i="10"/>
  <c r="D677" i="10"/>
  <c r="D673" i="10"/>
  <c r="D669" i="10"/>
  <c r="D705" i="10"/>
  <c r="D689" i="10"/>
  <c r="D682" i="10"/>
  <c r="D678" i="10"/>
  <c r="D674" i="10"/>
  <c r="D670" i="10"/>
  <c r="D647" i="10"/>
  <c r="D646" i="10"/>
  <c r="D645" i="10"/>
  <c r="D709" i="10"/>
  <c r="D693" i="10"/>
  <c r="D683" i="10"/>
  <c r="D679" i="10"/>
  <c r="D675" i="10"/>
  <c r="D671" i="10"/>
  <c r="D644" i="10"/>
  <c r="D643" i="10"/>
  <c r="D642" i="10"/>
  <c r="D641" i="10"/>
  <c r="D697" i="10"/>
  <c r="D680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13" i="10"/>
  <c r="D686" i="10"/>
  <c r="D684" i="10"/>
  <c r="D668" i="10"/>
  <c r="D628" i="10"/>
  <c r="D622" i="10"/>
  <c r="D620" i="10"/>
  <c r="D618" i="10"/>
  <c r="D616" i="10"/>
  <c r="D672" i="10"/>
  <c r="D627" i="10"/>
  <c r="D623" i="10"/>
  <c r="D629" i="10"/>
  <c r="D626" i="10"/>
  <c r="D621" i="10"/>
  <c r="D619" i="10"/>
  <c r="D676" i="10"/>
  <c r="D617" i="10"/>
  <c r="E612" i="10" l="1"/>
  <c r="D715" i="10"/>
  <c r="E623" i="10"/>
  <c r="E716" i="10" l="1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2" i="10"/>
  <c r="E678" i="10"/>
  <c r="E674" i="10"/>
  <c r="E670" i="10"/>
  <c r="E647" i="10"/>
  <c r="E646" i="10"/>
  <c r="E645" i="10"/>
  <c r="E702" i="10"/>
  <c r="E687" i="10"/>
  <c r="E683" i="10"/>
  <c r="E679" i="10"/>
  <c r="E675" i="10"/>
  <c r="E671" i="10"/>
  <c r="E644" i="10"/>
  <c r="E643" i="10"/>
  <c r="E642" i="10"/>
  <c r="E641" i="10"/>
  <c r="E706" i="10"/>
  <c r="E690" i="10"/>
  <c r="E686" i="10"/>
  <c r="E684" i="10"/>
  <c r="E680" i="10"/>
  <c r="E676" i="10"/>
  <c r="E672" i="10"/>
  <c r="E668" i="10"/>
  <c r="E677" i="10"/>
  <c r="E628" i="10"/>
  <c r="E681" i="10"/>
  <c r="E627" i="10"/>
  <c r="E694" i="10"/>
  <c r="E669" i="10"/>
  <c r="E629" i="10"/>
  <c r="E626" i="10"/>
  <c r="E710" i="10"/>
  <c r="E673" i="10"/>
  <c r="E639" i="10"/>
  <c r="E637" i="10"/>
  <c r="E635" i="10"/>
  <c r="E633" i="10"/>
  <c r="E631" i="10"/>
  <c r="E640" i="10"/>
  <c r="E636" i="10"/>
  <c r="E634" i="10"/>
  <c r="E630" i="10"/>
  <c r="E624" i="10"/>
  <c r="E625" i="10"/>
  <c r="E638" i="10"/>
  <c r="E632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7" i="10"/>
  <c r="F683" i="10"/>
  <c r="F679" i="10"/>
  <c r="F675" i="10"/>
  <c r="F671" i="10"/>
  <c r="F644" i="10"/>
  <c r="F716" i="10"/>
  <c r="F699" i="10"/>
  <c r="F684" i="10"/>
  <c r="F680" i="10"/>
  <c r="F676" i="10"/>
  <c r="F672" i="10"/>
  <c r="F668" i="10"/>
  <c r="F703" i="10"/>
  <c r="F681" i="10"/>
  <c r="F677" i="10"/>
  <c r="F673" i="10"/>
  <c r="F669" i="10"/>
  <c r="F691" i="10"/>
  <c r="F674" i="10"/>
  <c r="F643" i="10"/>
  <c r="F642" i="10"/>
  <c r="F641" i="10"/>
  <c r="F627" i="10"/>
  <c r="F707" i="10"/>
  <c r="F678" i="10"/>
  <c r="F646" i="10"/>
  <c r="F629" i="10"/>
  <c r="F626" i="10"/>
  <c r="F682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47" i="10"/>
  <c r="F670" i="10"/>
  <c r="F645" i="10"/>
  <c r="F628" i="10"/>
  <c r="F715" i="10" l="1"/>
  <c r="G625" i="10"/>
  <c r="G713" i="10" l="1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4" i="10"/>
  <c r="G680" i="10"/>
  <c r="G676" i="10"/>
  <c r="G672" i="10"/>
  <c r="G668" i="10"/>
  <c r="G712" i="10"/>
  <c r="G696" i="10"/>
  <c r="G681" i="10"/>
  <c r="G677" i="10"/>
  <c r="G673" i="10"/>
  <c r="G669" i="10"/>
  <c r="G700" i="10"/>
  <c r="G682" i="10"/>
  <c r="G678" i="10"/>
  <c r="G674" i="10"/>
  <c r="G670" i="10"/>
  <c r="G647" i="10"/>
  <c r="G646" i="10"/>
  <c r="G645" i="10"/>
  <c r="G671" i="10"/>
  <c r="G629" i="10"/>
  <c r="G626" i="10"/>
  <c r="G675" i="10"/>
  <c r="G644" i="10"/>
  <c r="G640" i="10"/>
  <c r="G639" i="10"/>
  <c r="G638" i="10"/>
  <c r="G637" i="10"/>
  <c r="G636" i="10"/>
  <c r="G635" i="10"/>
  <c r="G634" i="10"/>
  <c r="G633" i="10"/>
  <c r="G632" i="10"/>
  <c r="G631" i="10"/>
  <c r="G630" i="10"/>
  <c r="G688" i="10"/>
  <c r="G685" i="10"/>
  <c r="G679" i="10"/>
  <c r="G628" i="10"/>
  <c r="G642" i="10"/>
  <c r="G704" i="10"/>
  <c r="G641" i="10"/>
  <c r="G683" i="10"/>
  <c r="G643" i="10"/>
  <c r="G627" i="10"/>
  <c r="G715" i="10" l="1"/>
  <c r="H628" i="10"/>
  <c r="H710" i="10" l="1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1" i="10"/>
  <c r="H677" i="10"/>
  <c r="H673" i="10"/>
  <c r="H669" i="10"/>
  <c r="H709" i="10"/>
  <c r="H693" i="10"/>
  <c r="H686" i="10"/>
  <c r="H682" i="10"/>
  <c r="H678" i="10"/>
  <c r="H674" i="10"/>
  <c r="H670" i="10"/>
  <c r="H647" i="10"/>
  <c r="H646" i="10"/>
  <c r="H645" i="10"/>
  <c r="H713" i="10"/>
  <c r="H697" i="10"/>
  <c r="H685" i="10"/>
  <c r="H683" i="10"/>
  <c r="H679" i="10"/>
  <c r="H675" i="10"/>
  <c r="H671" i="10"/>
  <c r="H644" i="10"/>
  <c r="H643" i="10"/>
  <c r="H642" i="10"/>
  <c r="H641" i="10"/>
  <c r="H684" i="10"/>
  <c r="H668" i="10"/>
  <c r="H640" i="10"/>
  <c r="H639" i="10"/>
  <c r="H638" i="10"/>
  <c r="H637" i="10"/>
  <c r="H636" i="10"/>
  <c r="H635" i="10"/>
  <c r="H634" i="10"/>
  <c r="H633" i="10"/>
  <c r="H632" i="10"/>
  <c r="H631" i="10"/>
  <c r="H630" i="10"/>
  <c r="H701" i="10"/>
  <c r="H672" i="10"/>
  <c r="H676" i="10"/>
  <c r="H680" i="10"/>
  <c r="H629" i="10"/>
  <c r="H715" i="10" l="1"/>
  <c r="I629" i="10"/>
  <c r="I716" i="10" l="1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2" i="10"/>
  <c r="I678" i="10"/>
  <c r="I674" i="10"/>
  <c r="I670" i="10"/>
  <c r="I647" i="10"/>
  <c r="I646" i="10"/>
  <c r="I645" i="10"/>
  <c r="I706" i="10"/>
  <c r="I690" i="10"/>
  <c r="I683" i="10"/>
  <c r="I679" i="10"/>
  <c r="I675" i="10"/>
  <c r="I671" i="10"/>
  <c r="I644" i="10"/>
  <c r="I643" i="10"/>
  <c r="I642" i="10"/>
  <c r="I641" i="10"/>
  <c r="I710" i="10"/>
  <c r="I694" i="10"/>
  <c r="I684" i="10"/>
  <c r="I680" i="10"/>
  <c r="I676" i="10"/>
  <c r="I672" i="10"/>
  <c r="I668" i="10"/>
  <c r="I681" i="10"/>
  <c r="I669" i="10"/>
  <c r="I673" i="10"/>
  <c r="I687" i="10"/>
  <c r="I639" i="10"/>
  <c r="I637" i="10"/>
  <c r="I635" i="10"/>
  <c r="I633" i="10"/>
  <c r="I631" i="10"/>
  <c r="I698" i="10"/>
  <c r="I677" i="10"/>
  <c r="I640" i="10"/>
  <c r="I638" i="10"/>
  <c r="I636" i="10"/>
  <c r="I634" i="10"/>
  <c r="I632" i="10"/>
  <c r="I630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3" i="10"/>
  <c r="J679" i="10"/>
  <c r="J675" i="10"/>
  <c r="J671" i="10"/>
  <c r="J644" i="10"/>
  <c r="J643" i="10"/>
  <c r="J703" i="10"/>
  <c r="J684" i="10"/>
  <c r="J680" i="10"/>
  <c r="J676" i="10"/>
  <c r="J672" i="10"/>
  <c r="J668" i="10"/>
  <c r="J707" i="10"/>
  <c r="J691" i="10"/>
  <c r="J687" i="10"/>
  <c r="J681" i="10"/>
  <c r="J677" i="10"/>
  <c r="J673" i="10"/>
  <c r="J669" i="10"/>
  <c r="J678" i="10"/>
  <c r="J646" i="10"/>
  <c r="J695" i="10"/>
  <c r="J682" i="10"/>
  <c r="J711" i="10"/>
  <c r="J670" i="10"/>
  <c r="J647" i="10"/>
  <c r="L647" i="10" s="1"/>
  <c r="J645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4" i="10"/>
  <c r="J715" i="10" l="1"/>
  <c r="L710" i="10"/>
  <c r="L706" i="10"/>
  <c r="L702" i="10"/>
  <c r="L698" i="10"/>
  <c r="L694" i="10"/>
  <c r="L690" i="10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5" i="10"/>
  <c r="L681" i="10"/>
  <c r="L677" i="10"/>
  <c r="L673" i="10"/>
  <c r="L669" i="10"/>
  <c r="L713" i="10"/>
  <c r="L697" i="10"/>
  <c r="L682" i="10"/>
  <c r="L678" i="10"/>
  <c r="L674" i="10"/>
  <c r="L670" i="10"/>
  <c r="L701" i="10"/>
  <c r="L683" i="10"/>
  <c r="L679" i="10"/>
  <c r="L675" i="10"/>
  <c r="L671" i="10"/>
  <c r="L686" i="10"/>
  <c r="L672" i="10"/>
  <c r="L689" i="10"/>
  <c r="L676" i="10"/>
  <c r="L705" i="10"/>
  <c r="L680" i="10"/>
  <c r="L668" i="10"/>
  <c r="L684" i="10"/>
  <c r="K644" i="10"/>
  <c r="M712" i="10" l="1"/>
  <c r="L715" i="10"/>
  <c r="M689" i="10"/>
  <c r="M677" i="10"/>
  <c r="M703" i="10"/>
  <c r="M673" i="10"/>
  <c r="M713" i="10"/>
  <c r="M688" i="10"/>
  <c r="M691" i="10"/>
  <c r="M676" i="10"/>
  <c r="K713" i="10"/>
  <c r="K709" i="10"/>
  <c r="M709" i="10" s="1"/>
  <c r="K705" i="10"/>
  <c r="K701" i="10"/>
  <c r="M701" i="10" s="1"/>
  <c r="K697" i="10"/>
  <c r="M697" i="10" s="1"/>
  <c r="K693" i="10"/>
  <c r="M693" i="10" s="1"/>
  <c r="K689" i="10"/>
  <c r="K710" i="10"/>
  <c r="M710" i="10" s="1"/>
  <c r="K706" i="10"/>
  <c r="M706" i="10" s="1"/>
  <c r="K702" i="10"/>
  <c r="M702" i="10" s="1"/>
  <c r="K698" i="10"/>
  <c r="K694" i="10"/>
  <c r="M694" i="10" s="1"/>
  <c r="K690" i="10"/>
  <c r="M690" i="10" s="1"/>
  <c r="K686" i="10"/>
  <c r="M686" i="10" s="1"/>
  <c r="K716" i="10"/>
  <c r="K711" i="10"/>
  <c r="M711" i="10" s="1"/>
  <c r="K707" i="10"/>
  <c r="M707" i="10" s="1"/>
  <c r="K703" i="10"/>
  <c r="K699" i="10"/>
  <c r="M699" i="10" s="1"/>
  <c r="K695" i="10"/>
  <c r="K691" i="10"/>
  <c r="K687" i="10"/>
  <c r="M687" i="10" s="1"/>
  <c r="K712" i="10"/>
  <c r="K696" i="10"/>
  <c r="M696" i="10" s="1"/>
  <c r="K684" i="10"/>
  <c r="M684" i="10" s="1"/>
  <c r="K680" i="10"/>
  <c r="M680" i="10" s="1"/>
  <c r="K676" i="10"/>
  <c r="K672" i="10"/>
  <c r="M672" i="10" s="1"/>
  <c r="K668" i="10"/>
  <c r="M668" i="10" s="1"/>
  <c r="K700" i="10"/>
  <c r="M700" i="10" s="1"/>
  <c r="K685" i="10"/>
  <c r="K681" i="10"/>
  <c r="M681" i="10" s="1"/>
  <c r="K677" i="10"/>
  <c r="K673" i="10"/>
  <c r="K669" i="10"/>
  <c r="K704" i="10"/>
  <c r="M704" i="10" s="1"/>
  <c r="K688" i="10"/>
  <c r="K682" i="10"/>
  <c r="M682" i="10" s="1"/>
  <c r="K678" i="10"/>
  <c r="K674" i="10"/>
  <c r="M674" i="10" s="1"/>
  <c r="K670" i="10"/>
  <c r="M670" i="10" s="1"/>
  <c r="K708" i="10"/>
  <c r="M708" i="10" s="1"/>
  <c r="K675" i="10"/>
  <c r="M675" i="10" s="1"/>
  <c r="K679" i="10"/>
  <c r="M679" i="10" s="1"/>
  <c r="K683" i="10"/>
  <c r="K671" i="10"/>
  <c r="M671" i="10" s="1"/>
  <c r="K692" i="10"/>
  <c r="M705" i="10"/>
  <c r="M683" i="10"/>
  <c r="M678" i="10"/>
  <c r="M669" i="10"/>
  <c r="M685" i="10"/>
  <c r="M692" i="10"/>
  <c r="M695" i="10"/>
  <c r="M698" i="10"/>
  <c r="M715" i="10" l="1"/>
  <c r="K715" i="10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C434" i="1"/>
  <c r="B438" i="1"/>
  <c r="B440" i="1" s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C120" i="8" s="1"/>
  <c r="D330" i="1"/>
  <c r="C86" i="8" s="1"/>
  <c r="C816" i="1"/>
  <c r="N766" i="1"/>
  <c r="N760" i="1"/>
  <c r="N743" i="1"/>
  <c r="N758" i="1"/>
  <c r="N753" i="1"/>
  <c r="N747" i="1"/>
  <c r="C16" i="8"/>
  <c r="F12" i="6"/>
  <c r="C469" i="1"/>
  <c r="F8" i="6"/>
  <c r="G122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C48" i="1"/>
  <c r="C62" i="1" s="1"/>
  <c r="E734" i="1" s="1"/>
  <c r="V815" i="1"/>
  <c r="F815" i="1"/>
  <c r="O816" i="1"/>
  <c r="E372" i="9"/>
  <c r="E44" i="9"/>
  <c r="E792" i="1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G816" i="1"/>
  <c r="B441" i="1"/>
  <c r="G10" i="4"/>
  <c r="F10" i="4"/>
  <c r="I372" i="9"/>
  <c r="M816" i="1"/>
  <c r="I366" i="9"/>
  <c r="C430" i="1"/>
  <c r="I381" i="9"/>
  <c r="CF77" i="1"/>
  <c r="Q816" i="1"/>
  <c r="G612" i="1"/>
  <c r="E800" i="1"/>
  <c r="E790" i="1"/>
  <c r="E763" i="1"/>
  <c r="E787" i="1"/>
  <c r="I300" i="9"/>
  <c r="B10" i="4" l="1"/>
  <c r="P816" i="1"/>
  <c r="C464" i="1"/>
  <c r="N769" i="1"/>
  <c r="N748" i="1"/>
  <c r="D815" i="1"/>
  <c r="E300" i="9"/>
  <c r="H300" i="9"/>
  <c r="E749" i="1"/>
  <c r="C204" i="9"/>
  <c r="E776" i="1"/>
  <c r="I172" i="9"/>
  <c r="E775" i="1"/>
  <c r="E791" i="1"/>
  <c r="D268" i="9"/>
  <c r="E807" i="1"/>
  <c r="F332" i="9"/>
  <c r="E757" i="1"/>
  <c r="E108" i="9"/>
  <c r="E737" i="1"/>
  <c r="C236" i="9"/>
  <c r="E783" i="1"/>
  <c r="C12" i="9"/>
  <c r="I140" i="9"/>
  <c r="E788" i="1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V52" i="1"/>
  <c r="V67" i="1" s="1"/>
  <c r="J753" i="1" s="1"/>
  <c r="CF76" i="1"/>
  <c r="BT52" i="1" s="1"/>
  <c r="BT67" i="1" s="1"/>
  <c r="AB52" i="1"/>
  <c r="AB67" i="1" s="1"/>
  <c r="G113" i="9" s="1"/>
  <c r="AJ52" i="1"/>
  <c r="AJ67" i="1" s="1"/>
  <c r="AJ71" i="1" s="1"/>
  <c r="AF52" i="1"/>
  <c r="AF67" i="1" s="1"/>
  <c r="AF71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H172" i="9"/>
  <c r="BD52" i="1"/>
  <c r="BD67" i="1" s="1"/>
  <c r="BD71" i="1" s="1"/>
  <c r="AM52" i="1"/>
  <c r="AM67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AW52" i="1"/>
  <c r="AW67" i="1" s="1"/>
  <c r="AW71" i="1" s="1"/>
  <c r="G213" i="9" s="1"/>
  <c r="T52" i="1"/>
  <c r="T67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P52" i="1" l="1"/>
  <c r="P67" i="1" s="1"/>
  <c r="H52" i="1"/>
  <c r="H67" i="1" s="1"/>
  <c r="H71" i="1" s="1"/>
  <c r="C638" i="1"/>
  <c r="I277" i="9"/>
  <c r="C558" i="1"/>
  <c r="F21" i="9"/>
  <c r="C499" i="1"/>
  <c r="G499" i="1" s="1"/>
  <c r="C671" i="1"/>
  <c r="C614" i="1"/>
  <c r="H245" i="9"/>
  <c r="C550" i="1"/>
  <c r="G550" i="1" s="1"/>
  <c r="J803" i="1"/>
  <c r="BT71" i="1"/>
  <c r="I305" i="9"/>
  <c r="V71" i="1"/>
  <c r="J52" i="1"/>
  <c r="J67" i="1" s="1"/>
  <c r="AH52" i="1"/>
  <c r="AH67" i="1" s="1"/>
  <c r="J765" i="1" s="1"/>
  <c r="C542" i="1"/>
  <c r="I149" i="9"/>
  <c r="BP52" i="1"/>
  <c r="BP67" i="1" s="1"/>
  <c r="AN52" i="1"/>
  <c r="AN67" i="1" s="1"/>
  <c r="C702" i="1"/>
  <c r="AG52" i="1"/>
  <c r="AG67" i="1" s="1"/>
  <c r="BO52" i="1"/>
  <c r="BO67" i="1" s="1"/>
  <c r="BO71" i="1" s="1"/>
  <c r="D309" i="9" s="1"/>
  <c r="AB71" i="1"/>
  <c r="C521" i="1" s="1"/>
  <c r="G521" i="1" s="1"/>
  <c r="BX52" i="1"/>
  <c r="BX67" i="1" s="1"/>
  <c r="BX71" i="1" s="1"/>
  <c r="C569" i="1" s="1"/>
  <c r="C562" i="1"/>
  <c r="C623" i="1"/>
  <c r="C631" i="1"/>
  <c r="CE48" i="1"/>
  <c r="CE62" i="1"/>
  <c r="F76" i="9"/>
  <c r="E751" i="1"/>
  <c r="T71" i="1"/>
  <c r="C549" i="1"/>
  <c r="G245" i="9"/>
  <c r="C624" i="1"/>
  <c r="I49" i="9"/>
  <c r="J747" i="1"/>
  <c r="H17" i="9"/>
  <c r="J739" i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C52" i="1"/>
  <c r="CC67" i="1" s="1"/>
  <c r="CC71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E760" i="1"/>
  <c r="F236" i="9"/>
  <c r="E786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BI52" i="1"/>
  <c r="BI67" i="1" s="1"/>
  <c r="BI71" i="1" s="1"/>
  <c r="K52" i="1"/>
  <c r="K67" i="1" s="1"/>
  <c r="K71" i="1" s="1"/>
  <c r="H149" i="9"/>
  <c r="C701" i="1"/>
  <c r="C529" i="1"/>
  <c r="G529" i="1" s="1"/>
  <c r="C245" i="9"/>
  <c r="D465" i="1"/>
  <c r="AC71" i="1"/>
  <c r="E177" i="9"/>
  <c r="H81" i="9"/>
  <c r="CB71" i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41" i="1"/>
  <c r="C713" i="1"/>
  <c r="F213" i="9"/>
  <c r="C697" i="1"/>
  <c r="D149" i="9"/>
  <c r="C525" i="1"/>
  <c r="G525" i="1" s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536" i="1"/>
  <c r="G536" i="1" s="1"/>
  <c r="H181" i="9"/>
  <c r="C708" i="1"/>
  <c r="J748" i="10"/>
  <c r="J763" i="10"/>
  <c r="J795" i="10"/>
  <c r="C102" i="8"/>
  <c r="C482" i="1"/>
  <c r="C687" i="1"/>
  <c r="C515" i="1"/>
  <c r="G515" i="1" s="1"/>
  <c r="H85" i="9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H516" i="1"/>
  <c r="J735" i="1"/>
  <c r="D17" i="9"/>
  <c r="J800" i="1"/>
  <c r="F305" i="9"/>
  <c r="J771" i="10"/>
  <c r="C622" i="1"/>
  <c r="C373" i="9"/>
  <c r="C573" i="1"/>
  <c r="C181" i="9"/>
  <c r="C703" i="1"/>
  <c r="C531" i="1"/>
  <c r="G531" i="1" s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F277" i="9" l="1"/>
  <c r="J798" i="1"/>
  <c r="C560" i="1"/>
  <c r="C627" i="1"/>
  <c r="C693" i="1"/>
  <c r="G117" i="9"/>
  <c r="C670" i="1"/>
  <c r="E21" i="9"/>
  <c r="C688" i="1"/>
  <c r="I85" i="9"/>
  <c r="C644" i="1"/>
  <c r="I117" i="9"/>
  <c r="C695" i="1"/>
  <c r="C545" i="1"/>
  <c r="G545" i="1" s="1"/>
  <c r="F341" i="9"/>
  <c r="C518" i="1"/>
  <c r="G518" i="1" s="1"/>
  <c r="D117" i="9"/>
  <c r="C690" i="1"/>
  <c r="C557" i="1"/>
  <c r="C637" i="1"/>
  <c r="H277" i="9"/>
  <c r="I341" i="9"/>
  <c r="C524" i="1"/>
  <c r="C696" i="1"/>
  <c r="C149" i="9"/>
  <c r="C85" i="9"/>
  <c r="C510" i="1"/>
  <c r="G510" i="1" s="1"/>
  <c r="C682" i="1"/>
  <c r="C710" i="1"/>
  <c r="C213" i="9"/>
  <c r="C538" i="1"/>
  <c r="G538" i="1" s="1"/>
  <c r="G85" i="9"/>
  <c r="C514" i="1"/>
  <c r="G514" i="1" s="1"/>
  <c r="C686" i="1"/>
  <c r="C572" i="1"/>
  <c r="C709" i="1"/>
  <c r="F145" i="9"/>
  <c r="AH71" i="1"/>
  <c r="D615" i="1"/>
  <c r="I21" i="9"/>
  <c r="C277" i="9"/>
  <c r="C618" i="1"/>
  <c r="C552" i="1"/>
  <c r="C546" i="1"/>
  <c r="G546" i="1" s="1"/>
  <c r="C630" i="1"/>
  <c r="D245" i="9"/>
  <c r="C540" i="1"/>
  <c r="G540" i="1" s="1"/>
  <c r="C712" i="1"/>
  <c r="E213" i="9"/>
  <c r="I181" i="9"/>
  <c r="E145" i="9"/>
  <c r="AG71" i="1"/>
  <c r="J764" i="1"/>
  <c r="C49" i="9"/>
  <c r="J741" i="1"/>
  <c r="J71" i="1"/>
  <c r="C674" i="1"/>
  <c r="C641" i="1"/>
  <c r="C341" i="9"/>
  <c r="C566" i="1"/>
  <c r="C677" i="1"/>
  <c r="E53" i="9"/>
  <c r="C505" i="1"/>
  <c r="G505" i="1" s="1"/>
  <c r="C676" i="1"/>
  <c r="D53" i="9"/>
  <c r="C504" i="1"/>
  <c r="G504" i="1" s="1"/>
  <c r="F181" i="9"/>
  <c r="C534" i="1"/>
  <c r="G534" i="1" s="1"/>
  <c r="C706" i="1"/>
  <c r="C519" i="1"/>
  <c r="G519" i="1" s="1"/>
  <c r="J771" i="1"/>
  <c r="AN71" i="1"/>
  <c r="C554" i="1"/>
  <c r="C634" i="1"/>
  <c r="E277" i="9"/>
  <c r="C639" i="1"/>
  <c r="H309" i="9"/>
  <c r="C564" i="1"/>
  <c r="E117" i="9"/>
  <c r="J799" i="1"/>
  <c r="BP71" i="1"/>
  <c r="E305" i="9"/>
  <c r="C640" i="1"/>
  <c r="C565" i="1"/>
  <c r="I309" i="9"/>
  <c r="C636" i="1"/>
  <c r="C553" i="1"/>
  <c r="D277" i="9"/>
  <c r="C511" i="1"/>
  <c r="C683" i="1"/>
  <c r="D85" i="9"/>
  <c r="C689" i="1"/>
  <c r="C117" i="9"/>
  <c r="C517" i="1"/>
  <c r="G517" i="1" s="1"/>
  <c r="D305" i="9"/>
  <c r="E815" i="1"/>
  <c r="I364" i="9"/>
  <c r="C428" i="1"/>
  <c r="E816" i="1"/>
  <c r="H544" i="1"/>
  <c r="H520" i="1"/>
  <c r="H498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H509" i="1"/>
  <c r="H518" i="1" l="1"/>
  <c r="C668" i="1"/>
  <c r="C21" i="9"/>
  <c r="C496" i="1"/>
  <c r="C705" i="1"/>
  <c r="E181" i="9"/>
  <c r="C533" i="1"/>
  <c r="G533" i="1" s="1"/>
  <c r="C698" i="1"/>
  <c r="C526" i="1"/>
  <c r="E149" i="9"/>
  <c r="C699" i="1"/>
  <c r="C527" i="1"/>
  <c r="G527" i="1" s="1"/>
  <c r="F149" i="9"/>
  <c r="C503" i="1"/>
  <c r="G503" i="1" s="1"/>
  <c r="C53" i="9"/>
  <c r="C675" i="1"/>
  <c r="D629" i="1"/>
  <c r="D620" i="1"/>
  <c r="D669" i="1"/>
  <c r="D691" i="1"/>
  <c r="D673" i="1"/>
  <c r="D677" i="1"/>
  <c r="D640" i="1"/>
  <c r="D689" i="1"/>
  <c r="D701" i="1"/>
  <c r="D696" i="1"/>
  <c r="D710" i="1"/>
  <c r="D668" i="1"/>
  <c r="D680" i="1"/>
  <c r="D643" i="1"/>
  <c r="D619" i="1"/>
  <c r="D695" i="1"/>
  <c r="D683" i="1"/>
  <c r="D624" i="1"/>
  <c r="D625" i="1"/>
  <c r="D681" i="1"/>
  <c r="D644" i="1"/>
  <c r="D645" i="1"/>
  <c r="D704" i="1"/>
  <c r="D639" i="1"/>
  <c r="D628" i="1"/>
  <c r="D705" i="1"/>
  <c r="D711" i="1"/>
  <c r="D631" i="1"/>
  <c r="D706" i="1"/>
  <c r="D676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93" i="1"/>
  <c r="D618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G511" i="1"/>
  <c r="H511" i="1"/>
  <c r="C561" i="1"/>
  <c r="E309" i="9"/>
  <c r="C621" i="1"/>
  <c r="C715" i="1" s="1"/>
  <c r="G524" i="1"/>
  <c r="H524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D715" i="1"/>
  <c r="I373" i="9"/>
  <c r="G496" i="1"/>
  <c r="H496" i="1" s="1"/>
  <c r="C648" i="1"/>
  <c r="M716" i="1" s="1"/>
  <c r="Y816" i="1" s="1"/>
  <c r="E612" i="1"/>
  <c r="E680" i="1" s="1"/>
  <c r="G526" i="1"/>
  <c r="H526" i="1"/>
  <c r="C433" i="1"/>
  <c r="C441" i="1" s="1"/>
  <c r="J816" i="1"/>
  <c r="I369" i="9"/>
  <c r="J815" i="10"/>
  <c r="E644" i="1" l="1"/>
  <c r="E701" i="1"/>
  <c r="E629" i="1"/>
  <c r="E627" i="1"/>
  <c r="E669" i="1"/>
  <c r="E668" i="1"/>
  <c r="E704" i="1"/>
  <c r="E645" i="1"/>
  <c r="E705" i="1"/>
  <c r="E689" i="1"/>
  <c r="E686" i="1"/>
  <c r="E636" i="1"/>
  <c r="E646" i="1"/>
  <c r="E678" i="1"/>
  <c r="E628" i="1"/>
  <c r="E643" i="1"/>
  <c r="E716" i="1"/>
  <c r="E707" i="1"/>
  <c r="E687" i="1"/>
  <c r="E713" i="1"/>
  <c r="E672" i="1"/>
  <c r="E683" i="1"/>
  <c r="E712" i="1"/>
  <c r="E698" i="1"/>
  <c r="E692" i="1"/>
  <c r="E697" i="1"/>
  <c r="E679" i="1"/>
  <c r="E711" i="1"/>
  <c r="E624" i="1"/>
  <c r="E675" i="1"/>
  <c r="E703" i="1"/>
  <c r="E700" i="1"/>
  <c r="E641" i="1"/>
  <c r="E625" i="1"/>
  <c r="E681" i="1"/>
  <c r="E688" i="1"/>
  <c r="E695" i="1"/>
  <c r="E637" i="1"/>
  <c r="E684" i="1"/>
  <c r="E626" i="1"/>
  <c r="E630" i="1"/>
  <c r="E642" i="1"/>
  <c r="E694" i="1"/>
  <c r="E676" i="1"/>
  <c r="E635" i="1"/>
  <c r="E702" i="1"/>
  <c r="E673" i="1"/>
  <c r="E647" i="1"/>
  <c r="E671" i="1"/>
  <c r="E699" i="1"/>
  <c r="E640" i="1"/>
  <c r="E691" i="1"/>
  <c r="E670" i="1"/>
  <c r="E706" i="1"/>
  <c r="E709" i="1"/>
  <c r="E696" i="1"/>
  <c r="E638" i="1"/>
  <c r="E633" i="1"/>
  <c r="E639" i="1"/>
  <c r="E674" i="1"/>
  <c r="E677" i="1"/>
  <c r="E693" i="1"/>
  <c r="E685" i="1"/>
  <c r="E632" i="1"/>
  <c r="E710" i="1"/>
  <c r="E634" i="1"/>
  <c r="E682" i="1"/>
  <c r="E690" i="1"/>
  <c r="E631" i="1"/>
  <c r="E708" i="1"/>
  <c r="E715" i="1" l="1"/>
  <c r="F624" i="1"/>
  <c r="F686" i="1" l="1"/>
  <c r="F678" i="1"/>
  <c r="F700" i="1"/>
  <c r="F706" i="1"/>
  <c r="F630" i="1"/>
  <c r="F642" i="1"/>
  <c r="F711" i="1"/>
  <c r="F631" i="1"/>
  <c r="F628" i="1"/>
  <c r="F698" i="1"/>
  <c r="F677" i="1"/>
  <c r="F713" i="1"/>
  <c r="F636" i="1"/>
  <c r="F712" i="1"/>
  <c r="F672" i="1"/>
  <c r="F676" i="1"/>
  <c r="F696" i="1"/>
  <c r="F702" i="1"/>
  <c r="F635" i="1"/>
  <c r="F683" i="1"/>
  <c r="F710" i="1"/>
  <c r="F633" i="1"/>
  <c r="F644" i="1"/>
  <c r="F627" i="1"/>
  <c r="F646" i="1"/>
  <c r="F671" i="1"/>
  <c r="F699" i="1"/>
  <c r="F705" i="1"/>
  <c r="F643" i="1"/>
  <c r="F684" i="1"/>
  <c r="F690" i="1"/>
  <c r="F694" i="1"/>
  <c r="F674" i="1"/>
  <c r="F695" i="1"/>
  <c r="F708" i="1"/>
  <c r="F641" i="1"/>
  <c r="F716" i="1"/>
  <c r="F680" i="1"/>
  <c r="F668" i="1"/>
  <c r="F647" i="1"/>
  <c r="F639" i="1"/>
  <c r="F709" i="1"/>
  <c r="F691" i="1"/>
  <c r="F682" i="1"/>
  <c r="F629" i="1"/>
  <c r="F675" i="1"/>
  <c r="F687" i="1"/>
  <c r="F707" i="1"/>
  <c r="F669" i="1"/>
  <c r="F673" i="1"/>
  <c r="F625" i="1"/>
  <c r="F638" i="1"/>
  <c r="F692" i="1"/>
  <c r="F626" i="1"/>
  <c r="F634" i="1"/>
  <c r="F640" i="1"/>
  <c r="F688" i="1"/>
  <c r="F632" i="1"/>
  <c r="F685" i="1"/>
  <c r="F681" i="1"/>
  <c r="F670" i="1"/>
  <c r="F701" i="1"/>
  <c r="F637" i="1"/>
  <c r="F704" i="1"/>
  <c r="F645" i="1"/>
  <c r="F679" i="1"/>
  <c r="F693" i="1"/>
  <c r="F689" i="1"/>
  <c r="F703" i="1"/>
  <c r="F697" i="1"/>
  <c r="F715" i="1" l="1"/>
  <c r="G625" i="1"/>
  <c r="G636" i="1" l="1"/>
  <c r="G700" i="1"/>
  <c r="G631" i="1"/>
  <c r="G713" i="1"/>
  <c r="G645" i="1"/>
  <c r="G705" i="1"/>
  <c r="G630" i="1"/>
  <c r="G637" i="1"/>
  <c r="G639" i="1"/>
  <c r="G647" i="1"/>
  <c r="G634" i="1"/>
  <c r="G682" i="1"/>
  <c r="G703" i="1"/>
  <c r="G643" i="1"/>
  <c r="G640" i="1"/>
  <c r="G686" i="1"/>
  <c r="G691" i="1"/>
  <c r="G678" i="1"/>
  <c r="G699" i="1"/>
  <c r="G688" i="1"/>
  <c r="G706" i="1"/>
  <c r="G694" i="1"/>
  <c r="G701" i="1"/>
  <c r="G641" i="1"/>
  <c r="G626" i="1"/>
  <c r="G671" i="1"/>
  <c r="G673" i="1"/>
  <c r="G685" i="1"/>
  <c r="G704" i="1"/>
  <c r="G711" i="1"/>
  <c r="G707" i="1"/>
  <c r="G672" i="1"/>
  <c r="G627" i="1"/>
  <c r="G708" i="1"/>
  <c r="G689" i="1"/>
  <c r="G629" i="1"/>
  <c r="G692" i="1"/>
  <c r="G716" i="1"/>
  <c r="G642" i="1"/>
  <c r="G690" i="1"/>
  <c r="G676" i="1"/>
  <c r="G679" i="1"/>
  <c r="G668" i="1"/>
  <c r="G644" i="1"/>
  <c r="G628" i="1"/>
  <c r="H628" i="1" s="1"/>
  <c r="G681" i="1"/>
  <c r="G677" i="1"/>
  <c r="G633" i="1"/>
  <c r="G710" i="1"/>
  <c r="G696" i="1"/>
  <c r="G695" i="1"/>
  <c r="G709" i="1"/>
  <c r="G680" i="1"/>
  <c r="G675" i="1"/>
  <c r="G638" i="1"/>
  <c r="G674" i="1"/>
  <c r="G712" i="1"/>
  <c r="G683" i="1"/>
  <c r="G697" i="1"/>
  <c r="G702" i="1"/>
  <c r="G670" i="1"/>
  <c r="G669" i="1"/>
  <c r="G693" i="1"/>
  <c r="G632" i="1"/>
  <c r="G684" i="1"/>
  <c r="G635" i="1"/>
  <c r="G646" i="1"/>
  <c r="G687" i="1"/>
  <c r="G698" i="1"/>
  <c r="H674" i="1" l="1"/>
  <c r="H637" i="1"/>
  <c r="H693" i="1"/>
  <c r="H680" i="1"/>
  <c r="H702" i="1"/>
  <c r="H670" i="1"/>
  <c r="H686" i="1"/>
  <c r="H636" i="1"/>
  <c r="H694" i="1"/>
  <c r="H706" i="1"/>
  <c r="H710" i="1"/>
  <c r="H695" i="1"/>
  <c r="H692" i="1"/>
  <c r="H675" i="1"/>
  <c r="H711" i="1"/>
  <c r="H629" i="1"/>
  <c r="H632" i="1"/>
  <c r="H707" i="1"/>
  <c r="H639" i="1"/>
  <c r="H691" i="1"/>
  <c r="H644" i="1"/>
  <c r="H716" i="1"/>
  <c r="H647" i="1"/>
  <c r="H631" i="1"/>
  <c r="H704" i="1"/>
  <c r="H676" i="1"/>
  <c r="H698" i="1"/>
  <c r="H642" i="1"/>
  <c r="H709" i="1"/>
  <c r="H640" i="1"/>
  <c r="H682" i="1"/>
  <c r="H713" i="1"/>
  <c r="H635" i="1"/>
  <c r="H668" i="1"/>
  <c r="H685" i="1"/>
  <c r="H672" i="1"/>
  <c r="H696" i="1"/>
  <c r="H645" i="1"/>
  <c r="H700" i="1"/>
  <c r="H638" i="1"/>
  <c r="H641" i="1"/>
  <c r="H673" i="1"/>
  <c r="H669" i="1"/>
  <c r="H634" i="1"/>
  <c r="H705" i="1"/>
  <c r="H683" i="1"/>
  <c r="H630" i="1"/>
  <c r="H697" i="1"/>
  <c r="H684" i="1"/>
  <c r="H678" i="1"/>
  <c r="H677" i="1"/>
  <c r="H703" i="1"/>
  <c r="H671" i="1"/>
  <c r="H643" i="1"/>
  <c r="H646" i="1"/>
  <c r="H689" i="1"/>
  <c r="H681" i="1"/>
  <c r="H699" i="1"/>
  <c r="H701" i="1"/>
  <c r="H712" i="1"/>
  <c r="H679" i="1"/>
  <c r="H690" i="1"/>
  <c r="H708" i="1"/>
  <c r="H688" i="1"/>
  <c r="H687" i="1"/>
  <c r="H633" i="1"/>
  <c r="G715" i="1"/>
  <c r="H715" i="1" l="1"/>
  <c r="I629" i="1"/>
  <c r="I711" i="1" l="1"/>
  <c r="I704" i="1"/>
  <c r="I639" i="1"/>
  <c r="I671" i="1"/>
  <c r="I640" i="1"/>
  <c r="I694" i="1"/>
  <c r="I701" i="1"/>
  <c r="I713" i="1"/>
  <c r="I693" i="1"/>
  <c r="I712" i="1"/>
  <c r="I631" i="1"/>
  <c r="I706" i="1"/>
  <c r="I709" i="1"/>
  <c r="I702" i="1"/>
  <c r="I679" i="1"/>
  <c r="I643" i="1"/>
  <c r="I690" i="1"/>
  <c r="I634" i="1"/>
  <c r="I708" i="1"/>
  <c r="I638" i="1"/>
  <c r="I707" i="1"/>
  <c r="I630" i="1"/>
  <c r="I673" i="1"/>
  <c r="I632" i="1"/>
  <c r="I678" i="1"/>
  <c r="I636" i="1"/>
  <c r="I668" i="1"/>
  <c r="I637" i="1"/>
  <c r="I700" i="1"/>
  <c r="I635" i="1"/>
  <c r="I688" i="1"/>
  <c r="I645" i="1"/>
  <c r="I646" i="1"/>
  <c r="I669" i="1"/>
  <c r="I633" i="1"/>
  <c r="I689" i="1"/>
  <c r="I670" i="1"/>
  <c r="I716" i="1"/>
  <c r="I685" i="1"/>
  <c r="I703" i="1"/>
  <c r="I692" i="1"/>
  <c r="I705" i="1"/>
  <c r="I699" i="1"/>
  <c r="I696" i="1"/>
  <c r="I683" i="1"/>
  <c r="I676" i="1"/>
  <c r="I642" i="1"/>
  <c r="I677" i="1"/>
  <c r="I675" i="1"/>
  <c r="I682" i="1"/>
  <c r="I647" i="1"/>
  <c r="I674" i="1"/>
  <c r="I691" i="1"/>
  <c r="I644" i="1"/>
  <c r="I681" i="1"/>
  <c r="I687" i="1"/>
  <c r="I680" i="1"/>
  <c r="I672" i="1"/>
  <c r="I698" i="1"/>
  <c r="I641" i="1"/>
  <c r="I695" i="1"/>
  <c r="I684" i="1"/>
  <c r="I710" i="1"/>
  <c r="I697" i="1"/>
  <c r="I686" i="1"/>
  <c r="I715" i="1" l="1"/>
  <c r="J630" i="1"/>
  <c r="J684" i="1" l="1"/>
  <c r="J641" i="1"/>
  <c r="J711" i="1"/>
  <c r="J642" i="1"/>
  <c r="J695" i="1"/>
  <c r="J675" i="1"/>
  <c r="J701" i="1"/>
  <c r="J716" i="1"/>
  <c r="J705" i="1"/>
  <c r="J637" i="1"/>
  <c r="J712" i="1"/>
  <c r="J672" i="1"/>
  <c r="J708" i="1"/>
  <c r="J670" i="1"/>
  <c r="J687" i="1"/>
  <c r="J707" i="1"/>
  <c r="J673" i="1"/>
  <c r="J680" i="1"/>
  <c r="J640" i="1"/>
  <c r="J692" i="1"/>
  <c r="J702" i="1"/>
  <c r="J676" i="1"/>
  <c r="J696" i="1"/>
  <c r="J704" i="1"/>
  <c r="J694" i="1"/>
  <c r="J683" i="1"/>
  <c r="J703" i="1"/>
  <c r="J635" i="1"/>
  <c r="J677" i="1"/>
  <c r="J690" i="1"/>
  <c r="J639" i="1"/>
  <c r="J636" i="1"/>
  <c r="J643" i="1"/>
  <c r="J700" i="1"/>
  <c r="J631" i="1"/>
  <c r="J713" i="1"/>
  <c r="J671" i="1"/>
  <c r="J634" i="1"/>
  <c r="J685" i="1"/>
  <c r="J638" i="1"/>
  <c r="J693" i="1"/>
  <c r="J678" i="1"/>
  <c r="J697" i="1"/>
  <c r="J644" i="1"/>
  <c r="J691" i="1"/>
  <c r="J633" i="1"/>
  <c r="J645" i="1"/>
  <c r="J681" i="1"/>
  <c r="J679" i="1"/>
  <c r="J632" i="1"/>
  <c r="J646" i="1"/>
  <c r="J668" i="1"/>
  <c r="J669" i="1"/>
  <c r="J689" i="1"/>
  <c r="J674" i="1"/>
  <c r="J682" i="1"/>
  <c r="J706" i="1"/>
  <c r="J709" i="1"/>
  <c r="J647" i="1"/>
  <c r="J686" i="1"/>
  <c r="J710" i="1"/>
  <c r="J688" i="1"/>
  <c r="J698" i="1"/>
  <c r="J699" i="1"/>
  <c r="K644" i="1" l="1"/>
  <c r="L647" i="1"/>
  <c r="J715" i="1"/>
  <c r="L688" i="1" l="1"/>
  <c r="L677" i="1"/>
  <c r="L680" i="1"/>
  <c r="L674" i="1"/>
  <c r="L708" i="1"/>
  <c r="L678" i="1"/>
  <c r="L697" i="1"/>
  <c r="L709" i="1"/>
  <c r="L704" i="1"/>
  <c r="L693" i="1"/>
  <c r="L676" i="1"/>
  <c r="L712" i="1"/>
  <c r="L691" i="1"/>
  <c r="L689" i="1"/>
  <c r="L684" i="1"/>
  <c r="L713" i="1"/>
  <c r="L692" i="1"/>
  <c r="L698" i="1"/>
  <c r="L669" i="1"/>
  <c r="L672" i="1"/>
  <c r="L694" i="1"/>
  <c r="L670" i="1"/>
  <c r="L685" i="1"/>
  <c r="L668" i="1"/>
  <c r="L683" i="1"/>
  <c r="L699" i="1"/>
  <c r="L686" i="1"/>
  <c r="L700" i="1"/>
  <c r="L695" i="1"/>
  <c r="L701" i="1"/>
  <c r="L690" i="1"/>
  <c r="L703" i="1"/>
  <c r="L705" i="1"/>
  <c r="L706" i="1"/>
  <c r="L707" i="1"/>
  <c r="L679" i="1"/>
  <c r="L696" i="1"/>
  <c r="L682" i="1"/>
  <c r="L716" i="1"/>
  <c r="L673" i="1"/>
  <c r="L681" i="1"/>
  <c r="L710" i="1"/>
  <c r="L675" i="1"/>
  <c r="L702" i="1"/>
  <c r="L671" i="1"/>
  <c r="L687" i="1"/>
  <c r="L711" i="1"/>
  <c r="K691" i="1"/>
  <c r="K687" i="1"/>
  <c r="K703" i="1"/>
  <c r="K669" i="1"/>
  <c r="K685" i="1"/>
  <c r="K700" i="1"/>
  <c r="K692" i="1"/>
  <c r="K676" i="1"/>
  <c r="K713" i="1"/>
  <c r="K682" i="1"/>
  <c r="K701" i="1"/>
  <c r="K699" i="1"/>
  <c r="K693" i="1"/>
  <c r="K689" i="1"/>
  <c r="K708" i="1"/>
  <c r="K668" i="1"/>
  <c r="K706" i="1"/>
  <c r="K694" i="1"/>
  <c r="K680" i="1"/>
  <c r="K696" i="1"/>
  <c r="K681" i="1"/>
  <c r="K705" i="1"/>
  <c r="K673" i="1"/>
  <c r="K716" i="1"/>
  <c r="K690" i="1"/>
  <c r="K677" i="1"/>
  <c r="K688" i="1"/>
  <c r="K710" i="1"/>
  <c r="K709" i="1"/>
  <c r="K702" i="1"/>
  <c r="K670" i="1"/>
  <c r="K684" i="1"/>
  <c r="K672" i="1"/>
  <c r="K686" i="1"/>
  <c r="K707" i="1"/>
  <c r="K698" i="1"/>
  <c r="K704" i="1"/>
  <c r="K697" i="1"/>
  <c r="K671" i="1"/>
  <c r="K674" i="1"/>
  <c r="K683" i="1"/>
  <c r="K695" i="1"/>
  <c r="K712" i="1"/>
  <c r="K711" i="1"/>
  <c r="K675" i="1"/>
  <c r="K678" i="1"/>
  <c r="K679" i="1"/>
  <c r="M673" i="1" l="1"/>
  <c r="Y739" i="1" s="1"/>
  <c r="M709" i="1"/>
  <c r="Y775" i="1" s="1"/>
  <c r="M699" i="1"/>
  <c r="M698" i="1"/>
  <c r="E151" i="9" s="1"/>
  <c r="M677" i="1"/>
  <c r="M710" i="1"/>
  <c r="M703" i="1"/>
  <c r="C183" i="9" s="1"/>
  <c r="M711" i="1"/>
  <c r="Y777" i="1" s="1"/>
  <c r="M696" i="1"/>
  <c r="M687" i="1"/>
  <c r="Y753" i="1" s="1"/>
  <c r="M682" i="1"/>
  <c r="Y748" i="1" s="1"/>
  <c r="I183" i="9"/>
  <c r="K715" i="1"/>
  <c r="M690" i="1"/>
  <c r="M685" i="1"/>
  <c r="M684" i="1"/>
  <c r="M697" i="1"/>
  <c r="M713" i="1"/>
  <c r="H87" i="9"/>
  <c r="M701" i="1"/>
  <c r="M670" i="1"/>
  <c r="M689" i="1"/>
  <c r="M678" i="1"/>
  <c r="M671" i="1"/>
  <c r="C151" i="9"/>
  <c r="Y762" i="1"/>
  <c r="M695" i="1"/>
  <c r="M694" i="1"/>
  <c r="M691" i="1"/>
  <c r="M708" i="1"/>
  <c r="H23" i="9"/>
  <c r="L715" i="1"/>
  <c r="M668" i="1"/>
  <c r="M702" i="1"/>
  <c r="M679" i="1"/>
  <c r="M700" i="1"/>
  <c r="M672" i="1"/>
  <c r="M712" i="1"/>
  <c r="M674" i="1"/>
  <c r="M675" i="1"/>
  <c r="M707" i="1"/>
  <c r="M686" i="1"/>
  <c r="M669" i="1"/>
  <c r="M676" i="1"/>
  <c r="M680" i="1"/>
  <c r="C215" i="9"/>
  <c r="Y776" i="1"/>
  <c r="M706" i="1"/>
  <c r="Y765" i="1"/>
  <c r="F151" i="9"/>
  <c r="M693" i="1"/>
  <c r="E55" i="9"/>
  <c r="Y743" i="1"/>
  <c r="M681" i="1"/>
  <c r="M705" i="1"/>
  <c r="M683" i="1"/>
  <c r="M692" i="1"/>
  <c r="M704" i="1"/>
  <c r="M688" i="1"/>
  <c r="Y769" i="1" l="1"/>
  <c r="Y764" i="1"/>
  <c r="C87" i="9"/>
  <c r="D215" i="9"/>
  <c r="Y763" i="1"/>
  <c r="D151" i="9"/>
  <c r="D87" i="9"/>
  <c r="Y749" i="1"/>
  <c r="G87" i="9"/>
  <c r="Y752" i="1"/>
  <c r="I151" i="9"/>
  <c r="Y768" i="1"/>
  <c r="I119" i="9"/>
  <c r="Y761" i="1"/>
  <c r="E23" i="9"/>
  <c r="Y736" i="1"/>
  <c r="E87" i="9"/>
  <c r="Y750" i="1"/>
  <c r="Y758" i="1"/>
  <c r="F119" i="9"/>
  <c r="Y755" i="1"/>
  <c r="C119" i="9"/>
  <c r="E183" i="9"/>
  <c r="Y771" i="1"/>
  <c r="Y773" i="1"/>
  <c r="G183" i="9"/>
  <c r="M715" i="1"/>
  <c r="C23" i="9"/>
  <c r="Y734" i="1"/>
  <c r="H151" i="9"/>
  <c r="Y767" i="1"/>
  <c r="F87" i="9"/>
  <c r="Y751" i="1"/>
  <c r="Y735" i="1"/>
  <c r="D23" i="9"/>
  <c r="F23" i="9"/>
  <c r="Y737" i="1"/>
  <c r="G55" i="9"/>
  <c r="Y745" i="1"/>
  <c r="C55" i="9"/>
  <c r="Y741" i="1"/>
  <c r="E215" i="9"/>
  <c r="Y778" i="1"/>
  <c r="H119" i="9"/>
  <c r="Y760" i="1"/>
  <c r="Y772" i="1"/>
  <c r="F183" i="9"/>
  <c r="Y740" i="1"/>
  <c r="I23" i="9"/>
  <c r="Y759" i="1"/>
  <c r="G119" i="9"/>
  <c r="G23" i="9"/>
  <c r="Y738" i="1"/>
  <c r="Y774" i="1"/>
  <c r="H183" i="9"/>
  <c r="I55" i="9"/>
  <c r="Y747" i="1"/>
  <c r="D119" i="9"/>
  <c r="Y756" i="1"/>
  <c r="Y754" i="1"/>
  <c r="I87" i="9"/>
  <c r="Y746" i="1"/>
  <c r="H55" i="9"/>
  <c r="D183" i="9"/>
  <c r="Y770" i="1"/>
  <c r="D55" i="9"/>
  <c r="Y742" i="1"/>
  <c r="Y766" i="1"/>
  <c r="G151" i="9"/>
  <c r="E119" i="9"/>
  <c r="Y757" i="1"/>
  <c r="F55" i="9"/>
  <c r="Y744" i="1"/>
  <c r="F215" i="9"/>
  <c r="Y779" i="1"/>
  <c r="Y815" i="1" l="1"/>
</calcChain>
</file>

<file path=xl/sharedStrings.xml><?xml version="1.0" encoding="utf-8"?>
<sst xmlns="http://schemas.openxmlformats.org/spreadsheetml/2006/main" count="4937" uniqueCount="1279">
  <si>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</si>
  <si>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</si>
  <si>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</si>
  <si>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</si>
  <si>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</si>
  <si>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</si>
  <si>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</si>
  <si>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</si>
  <si>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</si>
  <si>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</si>
  <si>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</si>
  <si>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</si>
  <si>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</si>
  <si>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</si>
  <si>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</si>
  <si>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</si>
  <si>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</si>
  <si>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</si>
  <si>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</si>
  <si>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</si>
  <si>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</si>
  <si>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</si>
  <si>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</si>
  <si>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</si>
  <si>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</si>
  <si>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</si>
  <si>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</si>
  <si>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</si>
  <si>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</si>
  <si>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</si>
  <si>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</si>
  <si>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</si>
  <si>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</si>
  <si>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</si>
  <si>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</si>
  <si>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</si>
  <si>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</si>
  <si>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</si>
  <si>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</si>
  <si>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</si>
  <si>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</si>
  <si>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</si>
  <si>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</si>
  <si>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</si>
  <si>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</si>
  <si>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</si>
  <si>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</si>
  <si>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</si>
  <si>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</si>
  <si>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</si>
  <si>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</si>
  <si>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</si>
  <si>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</si>
  <si>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</si>
  <si>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</si>
  <si>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</si>
  <si>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</si>
  <si>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</si>
  <si>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</si>
  <si>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</si>
  <si>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</si>
  <si>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</si>
  <si>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</si>
  <si>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</si>
  <si>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</si>
  <si>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</si>
  <si>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</si>
  <si>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</si>
  <si>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</si>
  <si>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</si>
  <si>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</si>
  <si>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</si>
  <si>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</si>
  <si>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</si>
  <si>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</si>
  <si>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</si>
  <si>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</si>
  <si>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</si>
  <si>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</si>
  <si>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</si>
  <si>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</si>
  <si>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</si>
  <si>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</si>
  <si>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</si>
  <si>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</si>
  <si>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</si>
  <si>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</si>
  <si>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</si>
  <si>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</si>
  <si>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</si>
  <si>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</si>
  <si>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</si>
  <si>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</si>
  <si>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</si>
  <si>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</si>
  <si>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</si>
  <si>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</si>
  <si>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</si>
  <si>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</si>
  <si>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</si>
  <si>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</si>
  <si>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</si>
  <si>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</si>
  <si>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</si>
  <si>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</si>
  <si>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</si>
  <si>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</si>
  <si>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</si>
  <si>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</si>
  <si>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</si>
  <si>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</si>
  <si>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</si>
  <si>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</si>
  <si>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</si>
  <si>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</si>
  <si>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</si>
  <si>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</si>
  <si>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</si>
  <si>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</si>
  <si>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</si>
  <si>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</si>
  <si>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</si>
  <si>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</si>
  <si>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</si>
  <si>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</si>
  <si>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</si>
  <si>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</si>
  <si>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</si>
  <si>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</si>
  <si>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</si>
  <si>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</si>
  <si>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</si>
  <si>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</si>
  <si>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</si>
  <si>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</si>
  <si>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</si>
  <si>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</si>
  <si>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</si>
  <si>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</si>
  <si>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</si>
  <si>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</si>
  <si>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</si>
  <si>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</si>
  <si>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</si>
  <si>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</si>
  <si>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</si>
  <si>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</si>
  <si>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</si>
  <si>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</si>
  <si>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</si>
  <si>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</si>
  <si>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</si>
  <si>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</si>
  <si>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</si>
  <si>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</si>
  <si>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</si>
  <si>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</si>
  <si>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</si>
  <si>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</si>
  <si>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</si>
  <si>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</si>
  <si>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</si>
  <si>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</si>
  <si>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</si>
  <si>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</si>
  <si>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</si>
  <si>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</si>
  <si>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</si>
  <si>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</si>
  <si>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</si>
  <si>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</si>
  <si>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</si>
  <si>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</si>
  <si>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</si>
  <si>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</si>
  <si>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</si>
  <si>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</si>
  <si>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</si>
  <si>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</si>
  <si>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</si>
  <si>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</si>
  <si>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</si>
  <si>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</si>
  <si>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</si>
  <si>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</si>
  <si>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</si>
  <si>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</si>
  <si>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</si>
  <si>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</si>
  <si>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</si>
  <si>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</si>
  <si>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</si>
  <si>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</si>
  <si>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</si>
  <si>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</si>
  <si>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</si>
  <si>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</si>
  <si>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</si>
  <si>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</si>
  <si>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</si>
  <si>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</si>
  <si>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</si>
  <si>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</si>
  <si>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</si>
  <si>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</si>
  <si>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</si>
  <si>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</si>
  <si>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</si>
  <si>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</si>
  <si>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</si>
  <si>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</si>
  <si>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</si>
  <si>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</si>
  <si>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</si>
  <si>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</si>
  <si>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</si>
  <si>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</si>
  <si>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</si>
  <si>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</si>
  <si>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</si>
  <si>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</si>
  <si>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</si>
  <si>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</si>
  <si>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</si>
  <si>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</si>
  <si>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</si>
  <si>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</si>
  <si>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</si>
  <si>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</si>
  <si>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</si>
  <si>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</si>
  <si>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</si>
  <si>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</si>
  <si>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</si>
  <si>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</si>
  <si>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</si>
  <si>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</si>
  <si>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</si>
  <si>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</si>
  <si>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</si>
  <si>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</si>
  <si>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</si>
  <si>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</si>
  <si>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</si>
  <si>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</si>
  <si>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</si>
  <si>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</si>
  <si>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</si>
  <si>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</si>
  <si>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</si>
  <si>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</si>
  <si>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</si>
  <si>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</si>
  <si>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</si>
  <si>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</si>
  <si>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</si>
  <si>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</si>
  <si>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</si>
  <si>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</si>
  <si>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</si>
  <si>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</si>
  <si>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</si>
  <si>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</si>
  <si>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</si>
  <si>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</si>
  <si>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</si>
  <si>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</si>
  <si>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</si>
  <si>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</si>
  <si>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</si>
  <si>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</si>
  <si>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</si>
  <si>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</si>
  <si>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</si>
  <si>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</si>
  <si>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</si>
  <si>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</si>
  <si>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</si>
  <si>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</si>
  <si>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</si>
  <si>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</si>
  <si>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</si>
  <si>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</si>
  <si>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</si>
  <si>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</si>
  <si>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</si>
  <si>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</si>
  <si>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</si>
  <si>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</si>
  <si>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</si>
  <si>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</si>
  <si>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</si>
  <si>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</si>
  <si>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</si>
  <si>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</si>
  <si>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</si>
  <si>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</si>
  <si>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</si>
  <si>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</si>
  <si>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</si>
  <si>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</si>
  <si>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</si>
  <si>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</si>
  <si>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</si>
  <si>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</si>
  <si>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</si>
  <si>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</si>
  <si>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</si>
  <si>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</si>
  <si>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</si>
  <si>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</si>
  <si>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</si>
  <si>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</si>
  <si>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</si>
  <si>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</si>
  <si>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</si>
  <si>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</si>
  <si>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</si>
  <si>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</si>
  <si>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</si>
  <si>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</si>
  <si>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</si>
  <si>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</si>
  <si>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</si>
  <si>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</si>
  <si>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</si>
  <si>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</si>
  <si>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</si>
  <si>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</si>
  <si>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</si>
  <si>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</si>
  <si>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</si>
  <si>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</si>
  <si>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</si>
  <si>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</si>
  <si>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</si>
  <si>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</si>
  <si>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</si>
  <si>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</si>
  <si>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</si>
  <si>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</si>
  <si>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</si>
  <si>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</si>
  <si>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</si>
  <si>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</si>
  <si>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</si>
  <si>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</si>
  <si>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</si>
  <si>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</si>
  <si>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</si>
  <si>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</si>
  <si>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</si>
  <si>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</si>
  <si>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</si>
  <si>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</si>
  <si>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</si>
  <si>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</si>
  <si>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</si>
  <si>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</si>
  <si>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</si>
  <si>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</si>
  <si>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</si>
  <si>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</si>
  <si>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</si>
  <si>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</si>
  <si>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</si>
  <si>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</si>
  <si>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</si>
  <si>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</si>
  <si>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</si>
  <si>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</si>
  <si>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</si>
  <si>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</si>
  <si>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</si>
  <si>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</si>
  <si>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</si>
  <si>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</si>
  <si>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</si>
  <si>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</si>
  <si>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</si>
  <si>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</si>
  <si>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</si>
  <si>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</si>
  <si>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</si>
  <si>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</si>
  <si>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</si>
  <si>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</si>
  <si>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</si>
  <si>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</si>
  <si>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</si>
  <si>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</si>
  <si>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</si>
  <si>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</si>
  <si>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</si>
  <si>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</si>
  <si>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</si>
  <si>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</si>
  <si>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</si>
  <si>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</si>
  <si>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</si>
  <si>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</si>
  <si>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</si>
  <si>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</si>
  <si>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</si>
  <si>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</si>
  <si>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</si>
  <si>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</si>
  <si>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</si>
  <si>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</si>
  <si>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</si>
  <si>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</si>
  <si>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</si>
  <si>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</si>
  <si>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</si>
  <si>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</si>
  <si>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</si>
  <si>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</si>
  <si>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</si>
  <si>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</si>
  <si>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</si>
  <si>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</si>
  <si>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</si>
  <si>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</si>
  <si>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</si>
  <si>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</si>
  <si>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</si>
  <si>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</si>
  <si>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</si>
  <si>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</si>
  <si>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</si>
  <si>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</si>
  <si>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</si>
  <si>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</si>
  <si>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</si>
  <si>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</si>
  <si>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</si>
  <si>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</si>
  <si>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</si>
  <si>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</si>
  <si>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</si>
  <si>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</si>
  <si>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</si>
  <si>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</si>
  <si>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</si>
  <si>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</si>
  <si>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</si>
  <si>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</si>
  <si>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</si>
  <si>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</si>
  <si>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</si>
  <si>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</si>
  <si>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</si>
  <si>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</si>
  <si>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</si>
  <si>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</si>
  <si>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</si>
  <si>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</si>
  <si>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</si>
  <si>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</si>
  <si>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</si>
  <si>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</si>
  <si>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</si>
  <si>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</si>
  <si>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</si>
  <si>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</si>
  <si>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</si>
  <si>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</si>
  <si>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</si>
  <si>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</si>
  <si>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</si>
  <si>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</si>
  <si>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</si>
  <si>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</si>
  <si>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</si>
  <si>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</si>
  <si>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</si>
  <si>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</si>
  <si>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</si>
  <si>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</si>
  <si>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</si>
  <si>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</si>
  <si>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</si>
  <si>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</si>
  <si>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</si>
  <si>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</si>
  <si>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</si>
  <si>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</si>
  <si>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</si>
  <si>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</si>
  <si>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</si>
  <si>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</si>
  <si>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</si>
  <si>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</si>
  <si>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</si>
  <si>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</si>
  <si>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</si>
  <si>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</si>
  <si>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</si>
  <si>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</si>
  <si>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</si>
  <si>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</si>
  <si>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</si>
  <si>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</si>
  <si>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</si>
  <si>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</si>
  <si>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</si>
  <si>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</si>
  <si>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</si>
  <si>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</si>
  <si>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</si>
  <si>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</si>
  <si>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</si>
  <si>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</si>
  <si>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</si>
  <si>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</si>
  <si>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</si>
  <si>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</si>
  <si>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</si>
  <si>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</si>
  <si>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</si>
  <si>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</si>
  <si>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</si>
  <si>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</si>
  <si>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</si>
  <si>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</si>
  <si>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</si>
  <si>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</si>
  <si>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</si>
  <si>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</si>
  <si>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</si>
  <si>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</si>
  <si>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</si>
  <si>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</si>
  <si>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</si>
  <si>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</si>
  <si>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</si>
  <si>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</si>
  <si>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</si>
  <si>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</si>
  <si>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</si>
  <si>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</si>
  <si>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</si>
  <si>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</si>
  <si>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</si>
  <si>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</si>
  <si>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</si>
  <si>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</si>
  <si>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</si>
  <si>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</si>
  <si>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</si>
  <si>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</si>
  <si>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</si>
  <si>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</si>
  <si>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</si>
  <si>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</si>
  <si>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</si>
  <si>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</si>
  <si>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</si>
  <si>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</si>
  <si>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</si>
  <si>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</si>
  <si>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</si>
  <si>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</si>
  <si>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</si>
  <si>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</si>
  <si>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</si>
  <si>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</si>
  <si>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</si>
  <si>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</si>
  <si>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</si>
  <si>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</si>
  <si>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</si>
  <si>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</si>
  <si>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</si>
  <si>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</si>
  <si>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</si>
  <si>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</si>
  <si>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</si>
  <si>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</si>
  <si>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</si>
  <si>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</si>
  <si>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</si>
  <si>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</si>
  <si>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</si>
  <si>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</si>
  <si>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</si>
  <si>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</si>
  <si>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</si>
  <si>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</si>
  <si>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</si>
  <si>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</si>
  <si>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</si>
  <si>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</si>
  <si>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</si>
  <si>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</si>
  <si>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</si>
  <si>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</si>
  <si>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</si>
  <si>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</si>
  <si>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</si>
  <si>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</si>
  <si>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</si>
  <si>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</si>
  <si>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</si>
  <si>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</si>
  <si>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</si>
  <si>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</si>
  <si>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</si>
  <si>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</si>
  <si>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</si>
  <si>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</si>
  <si>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</si>
  <si>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</si>
  <si>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</si>
  <si>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</si>
  <si>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</si>
  <si>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</si>
  <si>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</si>
  <si>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</si>
  <si>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</si>
  <si>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</si>
  <si>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</si>
  <si>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</si>
  <si>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</si>
  <si>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</si>
  <si>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</si>
  <si>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</si>
  <si>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</si>
  <si>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</si>
  <si>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</si>
  <si>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</si>
  <si>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</si>
  <si>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</si>
  <si>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</si>
  <si>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</si>
  <si>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</si>
  <si>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</si>
  <si>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</si>
  <si>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</si>
  <si>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</si>
  <si>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</si>
  <si>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</si>
  <si>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</si>
  <si>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</si>
  <si>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</si>
  <si>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</si>
  <si>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</si>
  <si>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</si>
  <si>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</si>
  <si>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</si>
  <si>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</si>
  <si>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</si>
  <si>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</si>
  <si>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</si>
  <si>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</si>
  <si>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</si>
  <si>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</si>
  <si>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</si>
  <si>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</si>
  <si>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</si>
  <si>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</si>
  <si>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</si>
  <si>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</si>
  <si>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</si>
  <si>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</si>
  <si>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</si>
  <si>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</si>
  <si>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</si>
  <si>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</si>
  <si>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</si>
  <si>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</si>
  <si>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</si>
  <si>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</si>
  <si>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</si>
  <si>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</si>
  <si>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</si>
  <si>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</si>
  <si>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</si>
  <si>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</si>
  <si>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</si>
  <si>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</si>
  <si>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</si>
  <si>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</si>
  <si>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</si>
  <si>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</si>
  <si>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</si>
  <si>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</si>
  <si>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</si>
  <si>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</si>
  <si>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</si>
  <si>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</si>
  <si>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</si>
  <si>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</si>
  <si>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</si>
  <si>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</si>
  <si>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</si>
  <si>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</si>
  <si>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</si>
  <si>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</si>
  <si>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</si>
  <si>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</si>
  <si>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</si>
  <si>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</si>
  <si>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</si>
  <si>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</si>
  <si>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</si>
  <si>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</si>
  <si>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</si>
  <si>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</si>
  <si>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</si>
  <si>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</si>
  <si>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</si>
  <si>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</si>
  <si>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</si>
  <si>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</si>
  <si>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</si>
  <si>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</si>
  <si>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</si>
  <si>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</si>
  <si>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</si>
  <si>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</si>
  <si>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</si>
  <si>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</si>
  <si>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</si>
  <si>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</si>
  <si>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</si>
  <si>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</si>
  <si>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</si>
  <si>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</si>
  <si>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</si>
  <si>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</si>
  <si>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</si>
  <si>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</si>
  <si>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</si>
  <si>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</si>
  <si>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</si>
  <si>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</si>
  <si>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</si>
  <si>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</si>
  <si>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</si>
  <si>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</si>
  <si>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</si>
  <si>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</si>
  <si>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</si>
  <si>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</si>
  <si>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</si>
  <si>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</si>
  <si>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</si>
  <si>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</si>
  <si>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</si>
  <si>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</si>
  <si>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</si>
  <si>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</si>
  <si>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</si>
  <si>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</si>
  <si>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</si>
  <si>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</si>
  <si>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</si>
  <si>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</si>
  <si>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</si>
  <si>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</si>
  <si>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</si>
  <si>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</si>
  <si>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</si>
  <si>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</si>
  <si>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</si>
  <si>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</si>
  <si>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</si>
  <si>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</si>
  <si>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</si>
  <si>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</si>
  <si>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</si>
  <si>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</si>
  <si>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</si>
  <si>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</si>
  <si>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</si>
  <si>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</si>
  <si>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</si>
  <si>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</si>
  <si>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</si>
  <si>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</si>
  <si>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</si>
  <si>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</si>
  <si>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</si>
  <si>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</si>
  <si>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</si>
  <si>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</si>
  <si>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</si>
  <si>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</si>
  <si>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</si>
  <si>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</si>
  <si>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</si>
  <si>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</si>
  <si>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</si>
  <si>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</si>
  <si>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</si>
  <si>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</si>
  <si>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</si>
  <si>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</si>
  <si>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</si>
  <si>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</si>
  <si>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</si>
  <si>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</si>
  <si>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</si>
  <si>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</si>
  <si>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</si>
  <si>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</si>
  <si>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</si>
  <si>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</si>
  <si>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</si>
  <si>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</si>
  <si>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</si>
  <si>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</si>
  <si>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</si>
  <si>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</si>
  <si>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</si>
  <si>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</si>
  <si>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</si>
  <si>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</si>
  <si>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</si>
  <si>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</si>
  <si>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</si>
  <si>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</si>
  <si>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</si>
  <si>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</si>
  <si>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</si>
  <si>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</si>
  <si>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</si>
  <si>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</si>
  <si>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</si>
  <si>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</si>
  <si>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</si>
  <si>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</si>
  <si>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</si>
  <si>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</si>
  <si>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</si>
  <si>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</si>
  <si>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</si>
  <si>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</si>
  <si>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</si>
  <si>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</si>
  <si>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</si>
  <si>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</si>
  <si>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</si>
  <si>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</si>
  <si>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</si>
  <si>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</si>
  <si>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</si>
  <si>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</si>
  <si>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</si>
  <si>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</si>
  <si>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</si>
  <si>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</si>
  <si>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</si>
  <si>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</si>
  <si>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</si>
  <si>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</si>
  <si>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</si>
  <si>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</si>
  <si>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</si>
  <si>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</si>
  <si>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</si>
  <si>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</si>
  <si>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</si>
  <si>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</si>
  <si>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</si>
  <si>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</si>
  <si>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</si>
  <si>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</si>
  <si>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</si>
  <si>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</si>
  <si>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</si>
  <si>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</si>
  <si>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</si>
  <si>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</si>
  <si>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</si>
  <si>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</si>
  <si>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</si>
  <si>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</si>
  <si>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</si>
  <si>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</si>
  <si>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</si>
  <si>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</si>
  <si>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</si>
  <si>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</si>
  <si>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</si>
  <si>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</si>
  <si>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</si>
  <si>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</si>
  <si>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</si>
  <si>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</si>
  <si>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</si>
  <si>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</si>
  <si>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</si>
  <si>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</si>
  <si>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</si>
  <si>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</si>
  <si>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</si>
  <si>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</si>
  <si>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</si>
  <si>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</si>
  <si>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</si>
  <si>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</si>
  <si>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</si>
  <si>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</si>
  <si>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</si>
  <si>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</si>
  <si>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</si>
  <si>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</si>
  <si>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</si>
  <si>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</si>
  <si>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</si>
  <si>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</si>
  <si>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</si>
  <si>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</si>
  <si>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</si>
  <si>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</si>
  <si>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</si>
  <si>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</si>
  <si>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</si>
  <si>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</si>
  <si>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</si>
  <si>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</si>
  <si>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</si>
  <si>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</si>
  <si>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</si>
  <si>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</si>
  <si>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</si>
  <si>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</si>
  <si>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</si>
  <si>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</si>
  <si>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</si>
  <si>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</si>
  <si>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</si>
  <si>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</si>
  <si>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</si>
  <si>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</si>
  <si>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</si>
  <si>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</si>
  <si>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</si>
  <si>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</si>
  <si>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</si>
  <si>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</si>
  <si>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</si>
  <si>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</si>
  <si>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</si>
  <si>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</si>
  <si>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</si>
  <si>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</si>
  <si>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</si>
  <si>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</si>
  <si>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</si>
  <si>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</si>
  <si>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</si>
  <si>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</si>
  <si>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</si>
  <si>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</si>
  <si>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</si>
  <si>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</si>
  <si>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</si>
  <si>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</si>
  <si>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</si>
  <si>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</si>
  <si>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</si>
  <si>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</si>
  <si>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</si>
  <si>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</si>
  <si>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</si>
  <si>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</si>
  <si>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</si>
  <si>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</si>
  <si>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</si>
  <si>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</si>
  <si>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</si>
  <si>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</si>
  <si>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</si>
  <si>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</si>
  <si>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</si>
  <si>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</si>
  <si>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</si>
  <si>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</si>
  <si>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</si>
  <si>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</si>
  <si>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</si>
  <si>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</si>
  <si>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</si>
  <si>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</si>
  <si>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</si>
  <si>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</si>
  <si>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</si>
  <si>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</si>
  <si>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</si>
  <si>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</si>
  <si>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</si>
  <si>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</si>
  <si>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</si>
  <si>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</si>
  <si>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</si>
  <si>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</si>
  <si>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</si>
  <si>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</si>
  <si>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</si>
  <si>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</si>
  <si>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</si>
  <si>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</si>
  <si>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</si>
  <si>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</si>
  <si>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</si>
  <si>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</si>
  <si>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</si>
  <si>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</si>
  <si>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</si>
  <si>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</si>
  <si>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</si>
  <si>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</si>
  <si>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</si>
  <si>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</si>
  <si>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</si>
  <si>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</si>
  <si>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</si>
  <si>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</si>
  <si>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</si>
  <si>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</si>
  <si>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</si>
  <si>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</si>
  <si>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</si>
  <si>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</si>
  <si>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</si>
  <si>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</si>
  <si>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</si>
  <si>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</si>
  <si>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</si>
  <si>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</si>
  <si>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</si>
  <si>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</si>
  <si>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</si>
  <si>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</si>
  <si>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</si>
  <si>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</si>
  <si>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</si>
  <si>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</si>
  <si>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</si>
  <si>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</si>
  <si>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</si>
  <si>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</si>
  <si>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</si>
  <si>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</si>
  <si>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</si>
  <si>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</si>
  <si>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</si>
  <si>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</si>
  <si>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</si>
  <si>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</si>
  <si>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</si>
  <si>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</si>
  <si>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</si>
  <si>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</si>
  <si>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</si>
  <si>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</si>
  <si>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</si>
  <si>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</si>
  <si>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</si>
  <si>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</si>
  <si>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</si>
  <si>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</si>
  <si>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</si>
  <si>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</si>
  <si>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</si>
  <si>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</si>
  <si>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</si>
  <si>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</si>
  <si>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</si>
  <si>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</si>
  <si>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</si>
  <si>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</si>
  <si>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</si>
  <si>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</si>
  <si>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</si>
  <si>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</si>
  <si>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</si>
  <si>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</si>
  <si>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</si>
  <si>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</si>
  <si>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</si>
  <si>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</si>
  <si>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</si>
  <si>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</si>
  <si>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</si>
  <si>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</si>
  <si>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</si>
  <si>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</si>
  <si>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</si>
  <si>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</si>
  <si>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</si>
  <si>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</si>
  <si>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</si>
  <si>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</si>
  <si>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</si>
  <si>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</si>
  <si>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</si>
  <si>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</si>
  <si>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</si>
  <si>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</si>
  <si>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</si>
  <si>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</si>
  <si>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</si>
  <si>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</si>
  <si>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</si>
  <si>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</si>
  <si>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</si>
  <si>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</si>
  <si>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</si>
  <si>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</si>
  <si>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</si>
  <si>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</si>
  <si>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</si>
  <si>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</si>
  <si>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</si>
  <si>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</si>
  <si>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</si>
  <si>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</si>
  <si>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</si>
  <si>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</si>
  <si>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</si>
  <si>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</si>
  <si>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</si>
  <si>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</si>
  <si>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</si>
  <si>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</si>
  <si>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</si>
  <si>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</si>
  <si>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</si>
  <si>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</si>
  <si>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</si>
  <si>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</si>
  <si>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</si>
  <si>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</si>
  <si>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</si>
  <si>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</si>
  <si>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</si>
  <si>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</si>
  <si>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</si>
  <si>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</si>
  <si>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</si>
  <si>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</si>
  <si>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</si>
  <si>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</si>
  <si>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</si>
  <si>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</si>
  <si>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</si>
  <si>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</si>
  <si>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</si>
  <si>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</si>
  <si>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</si>
  <si>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</si>
  <si>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</si>
  <si>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</si>
  <si>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</si>
  <si>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</si>
  <si>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</si>
  <si>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</si>
  <si>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</si>
  <si>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</si>
  <si>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</si>
  <si>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</si>
  <si>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</si>
  <si>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</si>
  <si>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</si>
  <si>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</si>
  <si>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</si>
  <si>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</si>
  <si>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</si>
  <si>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</si>
  <si>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</si>
  <si>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</si>
  <si>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</si>
  <si>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</si>
  <si>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</si>
  <si>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</si>
  <si>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</si>
  <si>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</si>
  <si>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</si>
  <si>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</si>
  <si>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</si>
  <si>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</si>
  <si>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</si>
  <si>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</si>
  <si>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</si>
  <si>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</si>
  <si>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</si>
  <si>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</si>
  <si>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</si>
  <si>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</si>
  <si>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</si>
  <si>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</si>
  <si>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</si>
  <si>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</si>
  <si>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</si>
  <si>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</si>
  <si>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</si>
  <si>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</si>
  <si>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</si>
  <si>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</si>
  <si>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</si>
  <si>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</si>
  <si>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</si>
  <si>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</si>
  <si>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</si>
  <si>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</si>
  <si>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</si>
  <si>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</si>
  <si>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</si>
  <si>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</si>
  <si>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</si>
  <si>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</si>
  <si>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</si>
  <si>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</si>
  <si>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</si>
  <si>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</si>
  <si>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</si>
  <si>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</si>
  <si>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</si>
  <si>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</si>
  <si>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</si>
  <si>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</si>
  <si>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</si>
  <si>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</si>
  <si>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</si>
  <si>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</si>
  <si>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</si>
  <si>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</si>
  <si>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</si>
  <si>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</si>
  <si>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</si>
  <si>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</si>
  <si>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</si>
  <si>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</si>
  <si>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</si>
  <si>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</si>
  <si>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</si>
  <si>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</si>
  <si>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</si>
  <si>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</si>
  <si>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</si>
  <si>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</si>
  <si>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</si>
  <si>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</si>
  <si>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</si>
  <si>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</si>
  <si>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</si>
  <si>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</si>
  <si>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</si>
  <si>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</si>
  <si>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</si>
  <si>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</si>
  <si>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</si>
  <si>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</si>
  <si>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</si>
  <si>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</si>
  <si>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</si>
  <si>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</si>
  <si>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</si>
  <si>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</si>
  <si>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</si>
  <si>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</si>
  <si>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</si>
  <si>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</si>
  <si>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</si>
  <si>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139</t>
  </si>
  <si>
    <t>HOLY FAMILY HOSPITAL</t>
  </si>
  <si>
    <t>5633 N. Lidgerwood</t>
  </si>
  <si>
    <t>Spokane, WA 99208</t>
  </si>
  <si>
    <t>Spokane</t>
  </si>
  <si>
    <t>Alex Jackson</t>
  </si>
  <si>
    <t>Helen Andrus</t>
  </si>
  <si>
    <t>Gary Livingston</t>
  </si>
  <si>
    <t>(509)482-2450</t>
  </si>
  <si>
    <t>(509)482-2456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</si>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</sst>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3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2274.5293237647161</v>
          </cell>
          <cell r="D59">
            <v>0</v>
          </cell>
          <cell r="E59">
            <v>33143.470676235287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2348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1231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177737</v>
          </cell>
          <cell r="AZ59">
            <v>0</v>
          </cell>
          <cell r="BA59"/>
          <cell r="BE59">
            <v>217104.36999999991</v>
          </cell>
        </row>
        <row r="71">
          <cell r="C71">
            <v>5224670.0599999996</v>
          </cell>
          <cell r="D71">
            <v>0</v>
          </cell>
          <cell r="E71">
            <v>25297183.430000007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28611220.699999999</v>
          </cell>
          <cell r="Q71">
            <v>0</v>
          </cell>
          <cell r="R71">
            <v>2693544.4400000004</v>
          </cell>
          <cell r="S71">
            <v>-61119.110000000015</v>
          </cell>
          <cell r="T71">
            <v>0</v>
          </cell>
          <cell r="U71">
            <v>6329013.1400000006</v>
          </cell>
          <cell r="V71">
            <v>1470619.4200000002</v>
          </cell>
          <cell r="W71">
            <v>0</v>
          </cell>
          <cell r="X71">
            <v>0</v>
          </cell>
          <cell r="Y71">
            <v>12265301.129999999</v>
          </cell>
          <cell r="Z71">
            <v>17580.849999999999</v>
          </cell>
          <cell r="AA71">
            <v>529476.68999999994</v>
          </cell>
          <cell r="AB71">
            <v>15707166.350000001</v>
          </cell>
          <cell r="AC71">
            <v>3318799.62</v>
          </cell>
          <cell r="AD71">
            <v>0</v>
          </cell>
          <cell r="AE71">
            <v>1391360.02</v>
          </cell>
          <cell r="AF71">
            <v>0</v>
          </cell>
          <cell r="AG71">
            <v>8852161.0600000005</v>
          </cell>
          <cell r="AH71">
            <v>0</v>
          </cell>
          <cell r="AI71">
            <v>0</v>
          </cell>
          <cell r="AJ71">
            <v>4057870.95</v>
          </cell>
          <cell r="AK71">
            <v>492447.42999999993</v>
          </cell>
          <cell r="AL71">
            <v>178358.19999999998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791955.07</v>
          </cell>
          <cell r="AS71">
            <v>0</v>
          </cell>
          <cell r="AT71">
            <v>0</v>
          </cell>
          <cell r="AU71">
            <v>0</v>
          </cell>
          <cell r="AV71">
            <v>125.28</v>
          </cell>
          <cell r="AW71">
            <v>0</v>
          </cell>
          <cell r="AX71">
            <v>14955.1</v>
          </cell>
          <cell r="AY71">
            <v>2744516.9499999997</v>
          </cell>
          <cell r="AZ71">
            <v>0</v>
          </cell>
          <cell r="BA71">
            <v>474708.52999999997</v>
          </cell>
          <cell r="BB71">
            <v>617946.69999999995</v>
          </cell>
          <cell r="BC71">
            <v>0</v>
          </cell>
          <cell r="BD71">
            <v>63019.11</v>
          </cell>
          <cell r="BE71">
            <v>6729658.5200000014</v>
          </cell>
          <cell r="BF71">
            <v>1875959.78</v>
          </cell>
          <cell r="BG71">
            <v>5581.1</v>
          </cell>
          <cell r="BH71">
            <v>151223.4</v>
          </cell>
          <cell r="BI71">
            <v>0</v>
          </cell>
          <cell r="BJ71">
            <v>0</v>
          </cell>
          <cell r="BK71">
            <v>0</v>
          </cell>
          <cell r="BL71">
            <v>162938</v>
          </cell>
          <cell r="BM71">
            <v>0</v>
          </cell>
          <cell r="BN71">
            <v>3329142.41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83135.790000000008</v>
          </cell>
          <cell r="BT71">
            <v>351484.30000000005</v>
          </cell>
          <cell r="BU71">
            <v>0</v>
          </cell>
          <cell r="BV71">
            <v>171567.88</v>
          </cell>
          <cell r="BW71">
            <v>357218.33999999997</v>
          </cell>
          <cell r="BX71">
            <v>0</v>
          </cell>
          <cell r="BY71">
            <v>4160021.6</v>
          </cell>
          <cell r="BZ71">
            <v>0</v>
          </cell>
          <cell r="CA71">
            <v>244727.93000000002</v>
          </cell>
          <cell r="CB71">
            <v>0</v>
          </cell>
          <cell r="CC71">
            <v>56616036.599287733</v>
          </cell>
          <cell r="CD71">
            <v>9095956.2899999991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94" transitionEvaluation="1" transitionEntry="1" codeName="Sheet1">
    <pageSetUpPr autoPageBreaks="0" fitToPage="1"/>
  </sheetPr>
  <dimension ref="A1:CF817"/>
  <sheetViews>
    <sheetView showGridLines="0" tabSelected="1" topLeftCell="A494" zoomScale="75" zoomScaleNormal="75" workbookViewId="0">
      <selection activeCell="D139" sqref="D13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6084316.7600000016</v>
      </c>
      <c r="C48" s="245">
        <f>ROUND(((B48/CE61)*C61),0)</f>
        <v>402695</v>
      </c>
      <c r="D48" s="245">
        <f>ROUND(((B48/CE61)*D61),0)</f>
        <v>0</v>
      </c>
      <c r="E48" s="195">
        <f>ROUND(((B48/CE61)*E61),0)</f>
        <v>2020787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815811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937</v>
      </c>
      <c r="T48" s="195">
        <f>ROUND(((B48/CE61)*T61),0)</f>
        <v>0</v>
      </c>
      <c r="U48" s="195">
        <f>ROUND(((B48/CE61)*U61),0)</f>
        <v>223092</v>
      </c>
      <c r="V48" s="195">
        <f>ROUND(((B48/CE61)*V61),0)</f>
        <v>125153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97829</v>
      </c>
      <c r="Z48" s="195">
        <f>ROUND(((B48/CE61)*Z61),0)</f>
        <v>0</v>
      </c>
      <c r="AA48" s="195">
        <f>ROUND(((B48/CE61)*AA61),0)</f>
        <v>20737</v>
      </c>
      <c r="AB48" s="195">
        <f>ROUND(((B48/CE61)*AB61),0)</f>
        <v>241029</v>
      </c>
      <c r="AC48" s="195">
        <f>ROUND(((B48/CE61)*AC61),0)</f>
        <v>262249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645696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242703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1292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162273</v>
      </c>
      <c r="AZ48" s="195">
        <f>ROUND(((B48/CE61)*AZ61),0)</f>
        <v>0</v>
      </c>
      <c r="BA48" s="195">
        <f>ROUND(((B48/CE61)*BA61),0)</f>
        <v>9549</v>
      </c>
      <c r="BB48" s="195">
        <f>ROUND(((B48/CE61)*BB61),0)</f>
        <v>61178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206956</v>
      </c>
      <c r="BF48" s="195">
        <f>ROUND(((B48/CE61)*BF61),0)</f>
        <v>123892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63948</v>
      </c>
      <c r="BO48" s="195">
        <f>ROUND(((B48/CE61)*BO61),0)</f>
        <v>25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4690</v>
      </c>
      <c r="BT48" s="195">
        <f>ROUND(((B48/CE61)*BT61),0)</f>
        <v>26810</v>
      </c>
      <c r="BU48" s="195">
        <f>ROUND(((B48/CE61)*BU61),0)</f>
        <v>0</v>
      </c>
      <c r="BV48" s="195">
        <f>ROUND(((B48/CE61)*BV61),0)</f>
        <v>6271</v>
      </c>
      <c r="BW48" s="195">
        <f>ROUND(((B48/CE61)*BW61),0)</f>
        <v>14454</v>
      </c>
      <c r="BX48" s="195">
        <f>ROUND(((B48/CE61)*BX61),0)</f>
        <v>0</v>
      </c>
      <c r="BY48" s="195">
        <f>ROUND(((B48/CE61)*BY61),0)</f>
        <v>254488</v>
      </c>
      <c r="BZ48" s="195">
        <f>ROUND(((B48/CE61)*BZ61),0)</f>
        <v>0</v>
      </c>
      <c r="CA48" s="195">
        <f>ROUND(((B48/CE61)*CA61),0)</f>
        <v>26422</v>
      </c>
      <c r="CB48" s="195">
        <f>ROUND(((B48/CE61)*CB61),0)</f>
        <v>0</v>
      </c>
      <c r="CC48" s="195">
        <f>ROUND(((B48/CE61)*CC61),0)</f>
        <v>23351</v>
      </c>
      <c r="CD48" s="195"/>
      <c r="CE48" s="195">
        <f>SUM(C48:CD48)</f>
        <v>6084317</v>
      </c>
    </row>
    <row r="49" spans="1:84" ht="12.65" customHeight="1" x14ac:dyDescent="0.35">
      <c r="A49" s="175" t="s">
        <v>206</v>
      </c>
      <c r="B49" s="195">
        <f>B47+B48</f>
        <v>6084316.7600000016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4976308.78</v>
      </c>
      <c r="C52" s="195">
        <f>ROUND((B52/(CE76+CF76)*C76),0)</f>
        <v>128407</v>
      </c>
      <c r="D52" s="195">
        <f>ROUND((B52/(CE76+CF76)*D76),0)</f>
        <v>0</v>
      </c>
      <c r="E52" s="195">
        <f>ROUND((B52/(CE76+CF76)*E76),0)</f>
        <v>1283878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703954</v>
      </c>
      <c r="Q52" s="195">
        <f>ROUND((B52/(CE76+CF76)*Q76),0)</f>
        <v>0</v>
      </c>
      <c r="R52" s="195">
        <f>ROUND((B52/(CE76+CF76)*R76),0)</f>
        <v>4574</v>
      </c>
      <c r="S52" s="195">
        <f>ROUND((B52/(CE76+CF76)*S76),0)</f>
        <v>92093</v>
      </c>
      <c r="T52" s="195">
        <f>ROUND((B52/(CE76+CF76)*T76),0)</f>
        <v>0</v>
      </c>
      <c r="U52" s="195">
        <f>ROUND((B52/(CE76+CF76)*U76),0)</f>
        <v>109240</v>
      </c>
      <c r="V52" s="195">
        <f>ROUND((B52/(CE76+CF76)*V76),0)</f>
        <v>37368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93807</v>
      </c>
      <c r="Z52" s="195">
        <f>ROUND((B52/(CE76+CF76)*Z76),0)</f>
        <v>5108</v>
      </c>
      <c r="AA52" s="195">
        <f>ROUND((B52/(CE76+CF76)*AA76),0)</f>
        <v>43748</v>
      </c>
      <c r="AB52" s="195">
        <f>ROUND((B52/(CE76+CF76)*AB76),0)</f>
        <v>52826</v>
      </c>
      <c r="AC52" s="195">
        <f>ROUND((B52/(CE76+CF76)*AC76),0)</f>
        <v>43645</v>
      </c>
      <c r="AD52" s="195">
        <f>ROUND((B52/(CE76+CF76)*AD76),0)</f>
        <v>0</v>
      </c>
      <c r="AE52" s="195">
        <f>ROUND((B52/(CE76+CF76)*AE76),0)</f>
        <v>52167</v>
      </c>
      <c r="AF52" s="195">
        <f>ROUND((B52/(CE76+CF76)*AF76),0)</f>
        <v>0</v>
      </c>
      <c r="AG52" s="195">
        <f>ROUND((B52/(CE76+CF76)*AG76),0)</f>
        <v>277912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2446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217295</v>
      </c>
      <c r="AZ52" s="195">
        <f>ROUND((B52/(CE76+CF76)*AZ76),0)</f>
        <v>0</v>
      </c>
      <c r="BA52" s="195">
        <f>ROUND((B52/(CE76+CF76)*BA76),0)</f>
        <v>19257</v>
      </c>
      <c r="BB52" s="195">
        <f>ROUND((B52/(CE76+CF76)*BB76),0)</f>
        <v>9521</v>
      </c>
      <c r="BC52" s="195">
        <f>ROUND((B52/(CE76+CF76)*BC76),0)</f>
        <v>0</v>
      </c>
      <c r="BD52" s="195">
        <f>ROUND((B52/(CE76+CF76)*BD76),0)</f>
        <v>38269</v>
      </c>
      <c r="BE52" s="195">
        <f>ROUND((B52/(CE76+CF76)*BE76),0)</f>
        <v>663824</v>
      </c>
      <c r="BF52" s="195">
        <f>ROUND((B52/(CE76+CF76)*BF76),0)</f>
        <v>52011</v>
      </c>
      <c r="BG52" s="195">
        <f>ROUND((B52/(CE76+CF76)*BG76),0)</f>
        <v>5768</v>
      </c>
      <c r="BH52" s="195">
        <f>ROUND((B52/(CE76+CF76)*BH76),0)</f>
        <v>37693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180845</v>
      </c>
      <c r="BM52" s="195">
        <f>ROUND((B52/(CE76+CF76)*BM76),0)</f>
        <v>0</v>
      </c>
      <c r="BN52" s="195">
        <f>ROUND((B52/(CE76+CF76)*BN76),0)</f>
        <v>122423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28947</v>
      </c>
      <c r="BT52" s="195">
        <f>ROUND((B52/(CE76+CF76)*BT76),0)</f>
        <v>29957</v>
      </c>
      <c r="BU52" s="195">
        <f>ROUND((B52/(CE76+CF76)*BU76),0)</f>
        <v>0</v>
      </c>
      <c r="BV52" s="195">
        <f>ROUND((B52/(CE76+CF76)*BV76),0)</f>
        <v>121556</v>
      </c>
      <c r="BW52" s="195">
        <f>ROUND((B52/(CE76+CF76)*BW76),0)</f>
        <v>23953</v>
      </c>
      <c r="BX52" s="195">
        <f>ROUND((B52/(CE76+CF76)*BX76),0)</f>
        <v>0</v>
      </c>
      <c r="BY52" s="195">
        <f>ROUND((B52/(CE76+CF76)*BY76),0)</f>
        <v>37708</v>
      </c>
      <c r="BZ52" s="195">
        <f>ROUND((B52/(CE76+CF76)*BZ76),0)</f>
        <v>0</v>
      </c>
      <c r="CA52" s="195">
        <f>ROUND((B52/(CE76+CF76)*CA76),0)</f>
        <v>106029</v>
      </c>
      <c r="CB52" s="195">
        <f>ROUND((B52/(CE76+CF76)*CB76),0)</f>
        <v>0</v>
      </c>
      <c r="CC52" s="195">
        <f>ROUND((B52/(CE76+CF76)*CC76),0)</f>
        <v>350082</v>
      </c>
      <c r="CD52" s="195"/>
      <c r="CE52" s="195">
        <f>SUM(C52:CD52)</f>
        <v>4976311</v>
      </c>
    </row>
    <row r="53" spans="1:84" ht="12.65" customHeight="1" x14ac:dyDescent="0.35">
      <c r="A53" s="175" t="s">
        <v>206</v>
      </c>
      <c r="B53" s="195">
        <f>B51+B52</f>
        <v>4976308.78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3117.8598856918625</v>
      </c>
      <c r="D59" s="184">
        <v>0</v>
      </c>
      <c r="E59" s="184">
        <v>35366.140114308138</v>
      </c>
      <c r="F59" s="184">
        <v>0</v>
      </c>
      <c r="G59" s="184">
        <v>0</v>
      </c>
      <c r="H59" s="184">
        <v>0</v>
      </c>
      <c r="I59" s="184">
        <v>0</v>
      </c>
      <c r="J59" s="184">
        <v>2362</v>
      </c>
      <c r="K59" s="184">
        <v>0</v>
      </c>
      <c r="L59" s="184">
        <v>0</v>
      </c>
      <c r="M59" s="184">
        <v>0</v>
      </c>
      <c r="N59" s="184">
        <v>0</v>
      </c>
      <c r="O59" s="184">
        <v>1143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177772.30000000002</v>
      </c>
      <c r="AZ59" s="185"/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40.230000000000004</v>
      </c>
      <c r="D60" s="187">
        <v>0</v>
      </c>
      <c r="E60" s="187">
        <v>248.90000000000003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99.809999999999988</v>
      </c>
      <c r="Q60" s="221">
        <v>0</v>
      </c>
      <c r="R60" s="221">
        <v>0</v>
      </c>
      <c r="S60" s="221">
        <v>0.69</v>
      </c>
      <c r="T60" s="221">
        <v>0</v>
      </c>
      <c r="U60" s="221">
        <v>33.090000000000003</v>
      </c>
      <c r="V60" s="221">
        <v>16.82</v>
      </c>
      <c r="W60" s="221">
        <v>0</v>
      </c>
      <c r="X60" s="221">
        <v>0</v>
      </c>
      <c r="Y60" s="221">
        <v>9.7399999999999984</v>
      </c>
      <c r="Z60" s="221">
        <v>0</v>
      </c>
      <c r="AA60" s="221">
        <v>2.0100000000000002</v>
      </c>
      <c r="AB60" s="221">
        <v>24.310000000000002</v>
      </c>
      <c r="AC60" s="221">
        <v>32.53</v>
      </c>
      <c r="AD60" s="221">
        <v>0</v>
      </c>
      <c r="AE60" s="221">
        <v>0</v>
      </c>
      <c r="AF60" s="221">
        <v>0</v>
      </c>
      <c r="AG60" s="221">
        <v>82.470000000000013</v>
      </c>
      <c r="AH60" s="221">
        <v>0</v>
      </c>
      <c r="AI60" s="221">
        <v>0</v>
      </c>
      <c r="AJ60" s="221">
        <v>25.94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0.42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38.11</v>
      </c>
      <c r="AZ60" s="221">
        <v>0</v>
      </c>
      <c r="BA60" s="221">
        <v>2.13</v>
      </c>
      <c r="BB60" s="221">
        <v>8.66</v>
      </c>
      <c r="BC60" s="221">
        <v>0</v>
      </c>
      <c r="BD60" s="221">
        <v>0</v>
      </c>
      <c r="BE60" s="221">
        <v>34.800000000000011</v>
      </c>
      <c r="BF60" s="221">
        <v>31.81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3.6199999999999992</v>
      </c>
      <c r="BO60" s="221">
        <v>0</v>
      </c>
      <c r="BP60" s="221">
        <v>0</v>
      </c>
      <c r="BQ60" s="221">
        <v>0</v>
      </c>
      <c r="BR60" s="221">
        <v>0</v>
      </c>
      <c r="BS60" s="221">
        <v>1</v>
      </c>
      <c r="BT60" s="221">
        <v>3.6599999999999993</v>
      </c>
      <c r="BU60" s="221">
        <v>0</v>
      </c>
      <c r="BV60" s="221">
        <v>1.31</v>
      </c>
      <c r="BW60" s="221">
        <v>1.45</v>
      </c>
      <c r="BX60" s="221">
        <v>0</v>
      </c>
      <c r="BY60" s="221">
        <v>29.409999999999997</v>
      </c>
      <c r="BZ60" s="221">
        <v>0</v>
      </c>
      <c r="CA60" s="221">
        <v>3.1299999999999994</v>
      </c>
      <c r="CB60" s="221">
        <v>0</v>
      </c>
      <c r="CC60" s="221">
        <v>4.67</v>
      </c>
      <c r="CD60" s="249" t="s">
        <v>221</v>
      </c>
      <c r="CE60" s="251">
        <f t="shared" ref="CE60:CE70" si="0">SUM(C60:CD60)</f>
        <v>780.71999999999991</v>
      </c>
    </row>
    <row r="61" spans="1:84" ht="12.65" customHeight="1" x14ac:dyDescent="0.35">
      <c r="A61" s="171" t="s">
        <v>235</v>
      </c>
      <c r="B61" s="175"/>
      <c r="C61" s="184">
        <v>4471656.01</v>
      </c>
      <c r="D61" s="184">
        <v>0</v>
      </c>
      <c r="E61" s="184">
        <v>22439452.02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9059026.3500000015</v>
      </c>
      <c r="Q61" s="185">
        <v>0</v>
      </c>
      <c r="R61" s="185">
        <v>0</v>
      </c>
      <c r="S61" s="185">
        <v>10400.429999999993</v>
      </c>
      <c r="T61" s="185">
        <v>0</v>
      </c>
      <c r="U61" s="185">
        <v>2477279.34</v>
      </c>
      <c r="V61" s="185">
        <v>1389733.2599999998</v>
      </c>
      <c r="W61" s="185">
        <v>0</v>
      </c>
      <c r="X61" s="185">
        <v>0</v>
      </c>
      <c r="Y61" s="185">
        <v>1086327.8400000001</v>
      </c>
      <c r="Z61" s="185">
        <v>0</v>
      </c>
      <c r="AA61" s="185">
        <v>230272.74000000002</v>
      </c>
      <c r="AB61" s="185">
        <v>2676461.7800000003</v>
      </c>
      <c r="AC61" s="185">
        <v>2912097.92</v>
      </c>
      <c r="AD61" s="185">
        <v>0</v>
      </c>
      <c r="AE61" s="185">
        <v>0</v>
      </c>
      <c r="AF61" s="185">
        <v>0</v>
      </c>
      <c r="AG61" s="185">
        <v>7170011.4400000004</v>
      </c>
      <c r="AH61" s="185">
        <v>0</v>
      </c>
      <c r="AI61" s="185">
        <v>0</v>
      </c>
      <c r="AJ61" s="185">
        <v>2695054.17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14349.009999999998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1801933.15</v>
      </c>
      <c r="AZ61" s="185">
        <v>0</v>
      </c>
      <c r="BA61" s="185">
        <v>106032.21</v>
      </c>
      <c r="BB61" s="185">
        <v>679335.63</v>
      </c>
      <c r="BC61" s="185">
        <v>0</v>
      </c>
      <c r="BD61" s="185">
        <v>0</v>
      </c>
      <c r="BE61" s="185">
        <v>2298101.3899999997</v>
      </c>
      <c r="BF61" s="185">
        <v>1375733.3399999999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710100.69</v>
      </c>
      <c r="BO61" s="185">
        <v>276.05</v>
      </c>
      <c r="BP61" s="185">
        <v>0</v>
      </c>
      <c r="BQ61" s="185">
        <v>0</v>
      </c>
      <c r="BR61" s="185">
        <v>0</v>
      </c>
      <c r="BS61" s="185">
        <v>52076.270000000011</v>
      </c>
      <c r="BT61" s="185">
        <v>297710.44999999995</v>
      </c>
      <c r="BU61" s="185">
        <v>0</v>
      </c>
      <c r="BV61" s="185">
        <v>69635.149999999994</v>
      </c>
      <c r="BW61" s="185">
        <v>160506.74</v>
      </c>
      <c r="BX61" s="185">
        <v>0</v>
      </c>
      <c r="BY61" s="185">
        <v>2825913.63</v>
      </c>
      <c r="BZ61" s="185">
        <v>0</v>
      </c>
      <c r="CA61" s="185">
        <v>293396.26999999996</v>
      </c>
      <c r="CB61" s="185">
        <v>0</v>
      </c>
      <c r="CC61" s="185">
        <v>259300.45000000004</v>
      </c>
      <c r="CD61" s="249" t="s">
        <v>221</v>
      </c>
      <c r="CE61" s="195">
        <f t="shared" si="0"/>
        <v>67562173.730000019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402695</v>
      </c>
      <c r="D62" s="195">
        <f t="shared" si="1"/>
        <v>0</v>
      </c>
      <c r="E62" s="195">
        <f t="shared" si="1"/>
        <v>2020787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815811</v>
      </c>
      <c r="Q62" s="195">
        <f t="shared" si="1"/>
        <v>0</v>
      </c>
      <c r="R62" s="195">
        <f t="shared" si="1"/>
        <v>0</v>
      </c>
      <c r="S62" s="195">
        <f t="shared" si="1"/>
        <v>937</v>
      </c>
      <c r="T62" s="195">
        <f t="shared" si="1"/>
        <v>0</v>
      </c>
      <c r="U62" s="195">
        <f t="shared" si="1"/>
        <v>223092</v>
      </c>
      <c r="V62" s="195">
        <f t="shared" si="1"/>
        <v>125153</v>
      </c>
      <c r="W62" s="195">
        <f t="shared" si="1"/>
        <v>0</v>
      </c>
      <c r="X62" s="195">
        <f t="shared" si="1"/>
        <v>0</v>
      </c>
      <c r="Y62" s="195">
        <f t="shared" si="1"/>
        <v>97829</v>
      </c>
      <c r="Z62" s="195">
        <f t="shared" si="1"/>
        <v>0</v>
      </c>
      <c r="AA62" s="195">
        <f t="shared" si="1"/>
        <v>20737</v>
      </c>
      <c r="AB62" s="195">
        <f t="shared" si="1"/>
        <v>241029</v>
      </c>
      <c r="AC62" s="195">
        <f t="shared" si="1"/>
        <v>262249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645696</v>
      </c>
      <c r="AH62" s="195">
        <f t="shared" si="1"/>
        <v>0</v>
      </c>
      <c r="AI62" s="195">
        <f t="shared" si="1"/>
        <v>0</v>
      </c>
      <c r="AJ62" s="195">
        <f t="shared" si="1"/>
        <v>242703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1292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162273</v>
      </c>
      <c r="AZ62" s="195">
        <f>ROUND(AZ47+AZ48,0)</f>
        <v>0</v>
      </c>
      <c r="BA62" s="195">
        <f>ROUND(BA47+BA48,0)</f>
        <v>9549</v>
      </c>
      <c r="BB62" s="195">
        <f t="shared" si="1"/>
        <v>61178</v>
      </c>
      <c r="BC62" s="195">
        <f t="shared" si="1"/>
        <v>0</v>
      </c>
      <c r="BD62" s="195">
        <f t="shared" si="1"/>
        <v>0</v>
      </c>
      <c r="BE62" s="195">
        <f t="shared" si="1"/>
        <v>206956</v>
      </c>
      <c r="BF62" s="195">
        <f t="shared" si="1"/>
        <v>123892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63948</v>
      </c>
      <c r="BO62" s="195">
        <f t="shared" ref="BO62:CC62" si="2">ROUND(BO47+BO48,0)</f>
        <v>25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4690</v>
      </c>
      <c r="BT62" s="195">
        <f t="shared" si="2"/>
        <v>26810</v>
      </c>
      <c r="BU62" s="195">
        <f t="shared" si="2"/>
        <v>0</v>
      </c>
      <c r="BV62" s="195">
        <f t="shared" si="2"/>
        <v>6271</v>
      </c>
      <c r="BW62" s="195">
        <f t="shared" si="2"/>
        <v>14454</v>
      </c>
      <c r="BX62" s="195">
        <f t="shared" si="2"/>
        <v>0</v>
      </c>
      <c r="BY62" s="195">
        <f t="shared" si="2"/>
        <v>254488</v>
      </c>
      <c r="BZ62" s="195">
        <f t="shared" si="2"/>
        <v>0</v>
      </c>
      <c r="CA62" s="195">
        <f t="shared" si="2"/>
        <v>26422</v>
      </c>
      <c r="CB62" s="195">
        <f t="shared" si="2"/>
        <v>0</v>
      </c>
      <c r="CC62" s="195">
        <f t="shared" si="2"/>
        <v>23351</v>
      </c>
      <c r="CD62" s="249" t="s">
        <v>221</v>
      </c>
      <c r="CE62" s="195">
        <f t="shared" si="0"/>
        <v>6084317</v>
      </c>
      <c r="CF62" s="252"/>
    </row>
    <row r="63" spans="1:84" ht="12.65" customHeight="1" x14ac:dyDescent="0.35">
      <c r="A63" s="171" t="s">
        <v>236</v>
      </c>
      <c r="B63" s="175"/>
      <c r="C63" s="184">
        <v>450174.95999999996</v>
      </c>
      <c r="D63" s="184">
        <v>0</v>
      </c>
      <c r="E63" s="184">
        <v>810991.73999999976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68264.56</v>
      </c>
      <c r="Q63" s="185">
        <v>0</v>
      </c>
      <c r="R63" s="185">
        <v>0</v>
      </c>
      <c r="S63" s="185">
        <v>39111.020000000004</v>
      </c>
      <c r="T63" s="185">
        <v>0</v>
      </c>
      <c r="U63" s="185">
        <v>53851.700000000004</v>
      </c>
      <c r="V63" s="185">
        <v>16500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6241.6</v>
      </c>
      <c r="AD63" s="185">
        <v>0</v>
      </c>
      <c r="AE63" s="185">
        <v>0</v>
      </c>
      <c r="AF63" s="185">
        <v>0</v>
      </c>
      <c r="AG63" s="185">
        <v>490753.21000000014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3779</v>
      </c>
      <c r="AY63" s="185">
        <v>8549.1200000000008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5070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1570411.02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3061737.49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4000</v>
      </c>
      <c r="CD63" s="249" t="s">
        <v>221</v>
      </c>
      <c r="CE63" s="195">
        <f t="shared" si="0"/>
        <v>6589435.4199999999</v>
      </c>
      <c r="CF63" s="252"/>
    </row>
    <row r="64" spans="1:84" ht="12.65" customHeight="1" x14ac:dyDescent="0.35">
      <c r="A64" s="171" t="s">
        <v>237</v>
      </c>
      <c r="B64" s="175"/>
      <c r="C64" s="184">
        <v>748082.51</v>
      </c>
      <c r="D64" s="184">
        <v>0</v>
      </c>
      <c r="E64" s="185">
        <v>2483731.6400000006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14244331.76</v>
      </c>
      <c r="Q64" s="185">
        <v>0</v>
      </c>
      <c r="R64" s="185">
        <v>424152.18</v>
      </c>
      <c r="S64" s="185">
        <v>-268808.07</v>
      </c>
      <c r="T64" s="185">
        <v>0</v>
      </c>
      <c r="U64" s="185">
        <v>1142543.3099999998</v>
      </c>
      <c r="V64" s="185">
        <v>212285.01999999996</v>
      </c>
      <c r="W64" s="185">
        <v>0</v>
      </c>
      <c r="X64" s="185">
        <v>0</v>
      </c>
      <c r="Y64" s="185">
        <v>1021361.6000000001</v>
      </c>
      <c r="Z64" s="185">
        <v>0</v>
      </c>
      <c r="AA64" s="185">
        <v>271699.92999999993</v>
      </c>
      <c r="AB64" s="185">
        <v>18681432.339999996</v>
      </c>
      <c r="AC64" s="185">
        <v>664405.80000000005</v>
      </c>
      <c r="AD64" s="185">
        <v>0</v>
      </c>
      <c r="AE64" s="185">
        <v>24475.560000000005</v>
      </c>
      <c r="AF64" s="185">
        <v>0</v>
      </c>
      <c r="AG64" s="185">
        <v>1084240.9300000002</v>
      </c>
      <c r="AH64" s="185">
        <v>0</v>
      </c>
      <c r="AI64" s="185">
        <v>0</v>
      </c>
      <c r="AJ64" s="185">
        <v>667294.37999999989</v>
      </c>
      <c r="AK64" s="185">
        <v>0</v>
      </c>
      <c r="AL64" s="185">
        <v>-909.55000000000018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0.48</v>
      </c>
      <c r="AW64" s="185">
        <v>0</v>
      </c>
      <c r="AX64" s="185">
        <v>0</v>
      </c>
      <c r="AY64" s="185">
        <v>450930.54000000004</v>
      </c>
      <c r="AZ64" s="185">
        <v>0</v>
      </c>
      <c r="BA64" s="185">
        <v>10847.18</v>
      </c>
      <c r="BB64" s="185">
        <v>1335.1399999999999</v>
      </c>
      <c r="BC64" s="185">
        <v>0</v>
      </c>
      <c r="BD64" s="185">
        <v>-154490.49</v>
      </c>
      <c r="BE64" s="185">
        <v>599635.05000000005</v>
      </c>
      <c r="BF64" s="185">
        <v>386406.32999999996</v>
      </c>
      <c r="BG64" s="185">
        <v>157.96</v>
      </c>
      <c r="BH64" s="185">
        <v>109.61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28250.57</v>
      </c>
      <c r="BO64" s="185">
        <v>0</v>
      </c>
      <c r="BP64" s="185">
        <v>0</v>
      </c>
      <c r="BQ64" s="185">
        <v>0</v>
      </c>
      <c r="BR64" s="185">
        <v>0</v>
      </c>
      <c r="BS64" s="185">
        <v>113.53</v>
      </c>
      <c r="BT64" s="185">
        <v>907.41</v>
      </c>
      <c r="BU64" s="185">
        <v>0</v>
      </c>
      <c r="BV64" s="185">
        <v>0</v>
      </c>
      <c r="BW64" s="185">
        <v>629.21</v>
      </c>
      <c r="BX64" s="185">
        <v>0</v>
      </c>
      <c r="BY64" s="185">
        <v>22865.57</v>
      </c>
      <c r="BZ64" s="185">
        <v>0</v>
      </c>
      <c r="CA64" s="185">
        <v>0</v>
      </c>
      <c r="CB64" s="185">
        <v>0</v>
      </c>
      <c r="CC64" s="185">
        <v>6874.41</v>
      </c>
      <c r="CD64" s="249" t="s">
        <v>221</v>
      </c>
      <c r="CE64" s="195">
        <f t="shared" si="0"/>
        <v>42754891.839999989</v>
      </c>
      <c r="CF64" s="252"/>
    </row>
    <row r="65" spans="1:84" ht="12.65" customHeight="1" x14ac:dyDescent="0.35">
      <c r="A65" s="171" t="s">
        <v>238</v>
      </c>
      <c r="B65" s="175"/>
      <c r="C65" s="184">
        <v>412.33</v>
      </c>
      <c r="D65" s="184">
        <v>0</v>
      </c>
      <c r="E65" s="184">
        <v>677.12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168.76000000000002</v>
      </c>
      <c r="Q65" s="185">
        <v>0</v>
      </c>
      <c r="R65" s="185">
        <v>0</v>
      </c>
      <c r="S65" s="185">
        <v>0</v>
      </c>
      <c r="T65" s="185">
        <v>0</v>
      </c>
      <c r="U65" s="185">
        <v>156.01999999999998</v>
      </c>
      <c r="V65" s="185">
        <v>4</v>
      </c>
      <c r="W65" s="185">
        <v>0</v>
      </c>
      <c r="X65" s="185">
        <v>0</v>
      </c>
      <c r="Y65" s="185">
        <v>17.5</v>
      </c>
      <c r="Z65" s="185">
        <v>0</v>
      </c>
      <c r="AA65" s="185">
        <v>0</v>
      </c>
      <c r="AB65" s="185">
        <v>1495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14565.54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8992.81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99.490000000000009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1671611.89</v>
      </c>
      <c r="BF65" s="185">
        <v>160807.6</v>
      </c>
      <c r="BG65" s="185">
        <v>0</v>
      </c>
      <c r="BH65" s="185">
        <v>701.39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102299.91000000002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300</v>
      </c>
      <c r="BW65" s="185">
        <v>300</v>
      </c>
      <c r="BX65" s="185">
        <v>0</v>
      </c>
      <c r="BY65" s="185">
        <v>6288.73</v>
      </c>
      <c r="BZ65" s="185">
        <v>0</v>
      </c>
      <c r="CA65" s="185">
        <v>0</v>
      </c>
      <c r="CB65" s="185">
        <v>0</v>
      </c>
      <c r="CC65" s="185">
        <v>-42.879999999999939</v>
      </c>
      <c r="CD65" s="249" t="s">
        <v>221</v>
      </c>
      <c r="CE65" s="195">
        <f t="shared" si="0"/>
        <v>1968855.21</v>
      </c>
      <c r="CF65" s="252"/>
    </row>
    <row r="66" spans="1:84" ht="12.65" customHeight="1" x14ac:dyDescent="0.35">
      <c r="A66" s="171" t="s">
        <v>239</v>
      </c>
      <c r="B66" s="175"/>
      <c r="C66" s="184">
        <v>479899.05</v>
      </c>
      <c r="D66" s="184">
        <v>0</v>
      </c>
      <c r="E66" s="184">
        <v>427596.63999999996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1305965.5899999999</v>
      </c>
      <c r="Q66" s="185">
        <v>0</v>
      </c>
      <c r="R66" s="185">
        <v>2743441.5899999994</v>
      </c>
      <c r="S66" s="184">
        <v>26995.219999999998</v>
      </c>
      <c r="T66" s="184">
        <v>0</v>
      </c>
      <c r="U66" s="185">
        <v>4216970.26</v>
      </c>
      <c r="V66" s="185">
        <v>12241.519999999999</v>
      </c>
      <c r="W66" s="185">
        <v>0</v>
      </c>
      <c r="X66" s="185">
        <v>0</v>
      </c>
      <c r="Y66" s="185">
        <v>10563143.189999999</v>
      </c>
      <c r="Z66" s="185">
        <v>0</v>
      </c>
      <c r="AA66" s="185">
        <v>166526.44999999998</v>
      </c>
      <c r="AB66" s="185">
        <v>447338.43999999994</v>
      </c>
      <c r="AC66" s="185">
        <v>16724.259999999998</v>
      </c>
      <c r="AD66" s="185">
        <v>0</v>
      </c>
      <c r="AE66" s="185">
        <v>1006555.85</v>
      </c>
      <c r="AF66" s="185">
        <v>0</v>
      </c>
      <c r="AG66" s="185">
        <v>137184.9</v>
      </c>
      <c r="AH66" s="185">
        <v>0</v>
      </c>
      <c r="AI66" s="185">
        <v>0</v>
      </c>
      <c r="AJ66" s="185">
        <v>1209792.8699999999</v>
      </c>
      <c r="AK66" s="185">
        <v>505805</v>
      </c>
      <c r="AL66" s="185">
        <v>127936.17000000001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-7.0899999999999963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163.35</v>
      </c>
      <c r="AY66" s="185">
        <v>894950.96</v>
      </c>
      <c r="AZ66" s="185">
        <v>0</v>
      </c>
      <c r="BA66" s="185">
        <v>417033.88999999996</v>
      </c>
      <c r="BB66" s="185">
        <v>29902.789999999997</v>
      </c>
      <c r="BC66" s="185">
        <v>0</v>
      </c>
      <c r="BD66" s="185">
        <v>21766.159999999996</v>
      </c>
      <c r="BE66" s="185">
        <v>1769932.9000000001</v>
      </c>
      <c r="BF66" s="185">
        <v>20363.36</v>
      </c>
      <c r="BG66" s="185">
        <v>0</v>
      </c>
      <c r="BH66" s="185">
        <v>56.31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193471.99</v>
      </c>
      <c r="BO66" s="185">
        <v>140</v>
      </c>
      <c r="BP66" s="185">
        <v>0</v>
      </c>
      <c r="BQ66" s="185">
        <v>0</v>
      </c>
      <c r="BR66" s="185">
        <v>0</v>
      </c>
      <c r="BS66" s="185">
        <v>18.47</v>
      </c>
      <c r="BT66" s="185">
        <v>3680.82</v>
      </c>
      <c r="BU66" s="185">
        <v>0</v>
      </c>
      <c r="BV66" s="185">
        <v>89.63000000000001</v>
      </c>
      <c r="BW66" s="185">
        <v>553.76</v>
      </c>
      <c r="BX66" s="185">
        <v>0</v>
      </c>
      <c r="BY66" s="185">
        <v>1273360.3500000001</v>
      </c>
      <c r="BZ66" s="185">
        <v>0</v>
      </c>
      <c r="CA66" s="185">
        <v>154.31</v>
      </c>
      <c r="CB66" s="185">
        <v>0</v>
      </c>
      <c r="CC66" s="185">
        <v>3455.0299999999997</v>
      </c>
      <c r="CD66" s="249" t="s">
        <v>221</v>
      </c>
      <c r="CE66" s="195">
        <f t="shared" si="0"/>
        <v>28023203.989999998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128407</v>
      </c>
      <c r="D67" s="195">
        <f>ROUND(D51+D52,0)</f>
        <v>0</v>
      </c>
      <c r="E67" s="195">
        <f t="shared" ref="E67:BP67" si="3">ROUND(E51+E52,0)</f>
        <v>1283878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703954</v>
      </c>
      <c r="Q67" s="195">
        <f t="shared" si="3"/>
        <v>0</v>
      </c>
      <c r="R67" s="195">
        <f t="shared" si="3"/>
        <v>4574</v>
      </c>
      <c r="S67" s="195">
        <f t="shared" si="3"/>
        <v>92093</v>
      </c>
      <c r="T67" s="195">
        <f t="shared" si="3"/>
        <v>0</v>
      </c>
      <c r="U67" s="195">
        <f t="shared" si="3"/>
        <v>109240</v>
      </c>
      <c r="V67" s="195">
        <f t="shared" si="3"/>
        <v>37368</v>
      </c>
      <c r="W67" s="195">
        <f t="shared" si="3"/>
        <v>0</v>
      </c>
      <c r="X67" s="195">
        <f t="shared" si="3"/>
        <v>0</v>
      </c>
      <c r="Y67" s="195">
        <f t="shared" si="3"/>
        <v>93807</v>
      </c>
      <c r="Z67" s="195">
        <f t="shared" si="3"/>
        <v>5108</v>
      </c>
      <c r="AA67" s="195">
        <f t="shared" si="3"/>
        <v>43748</v>
      </c>
      <c r="AB67" s="195">
        <f t="shared" si="3"/>
        <v>52826</v>
      </c>
      <c r="AC67" s="195">
        <f t="shared" si="3"/>
        <v>43645</v>
      </c>
      <c r="AD67" s="195">
        <f t="shared" si="3"/>
        <v>0</v>
      </c>
      <c r="AE67" s="195">
        <f t="shared" si="3"/>
        <v>52167</v>
      </c>
      <c r="AF67" s="195">
        <f t="shared" si="3"/>
        <v>0</v>
      </c>
      <c r="AG67" s="195">
        <f t="shared" si="3"/>
        <v>277912</v>
      </c>
      <c r="AH67" s="195">
        <f t="shared" si="3"/>
        <v>0</v>
      </c>
      <c r="AI67" s="195">
        <f t="shared" si="3"/>
        <v>0</v>
      </c>
      <c r="AJ67" s="195">
        <f t="shared" si="3"/>
        <v>2446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217295</v>
      </c>
      <c r="AZ67" s="195">
        <f>ROUND(AZ51+AZ52,0)</f>
        <v>0</v>
      </c>
      <c r="BA67" s="195">
        <f>ROUND(BA51+BA52,0)</f>
        <v>19257</v>
      </c>
      <c r="BB67" s="195">
        <f t="shared" si="3"/>
        <v>9521</v>
      </c>
      <c r="BC67" s="195">
        <f t="shared" si="3"/>
        <v>0</v>
      </c>
      <c r="BD67" s="195">
        <f t="shared" si="3"/>
        <v>38269</v>
      </c>
      <c r="BE67" s="195">
        <f t="shared" si="3"/>
        <v>663824</v>
      </c>
      <c r="BF67" s="195">
        <f t="shared" si="3"/>
        <v>52011</v>
      </c>
      <c r="BG67" s="195">
        <f t="shared" si="3"/>
        <v>5768</v>
      </c>
      <c r="BH67" s="195">
        <f t="shared" si="3"/>
        <v>37693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180845</v>
      </c>
      <c r="BM67" s="195">
        <f t="shared" si="3"/>
        <v>0</v>
      </c>
      <c r="BN67" s="195">
        <f t="shared" si="3"/>
        <v>122423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28947</v>
      </c>
      <c r="BT67" s="195">
        <f t="shared" si="4"/>
        <v>29957</v>
      </c>
      <c r="BU67" s="195">
        <f t="shared" si="4"/>
        <v>0</v>
      </c>
      <c r="BV67" s="195">
        <f t="shared" si="4"/>
        <v>121556</v>
      </c>
      <c r="BW67" s="195">
        <f t="shared" si="4"/>
        <v>23953</v>
      </c>
      <c r="BX67" s="195">
        <f t="shared" si="4"/>
        <v>0</v>
      </c>
      <c r="BY67" s="195">
        <f t="shared" si="4"/>
        <v>37708</v>
      </c>
      <c r="BZ67" s="195">
        <f t="shared" si="4"/>
        <v>0</v>
      </c>
      <c r="CA67" s="195">
        <f t="shared" si="4"/>
        <v>106029</v>
      </c>
      <c r="CB67" s="195">
        <f t="shared" si="4"/>
        <v>0</v>
      </c>
      <c r="CC67" s="195">
        <f t="shared" si="4"/>
        <v>350082</v>
      </c>
      <c r="CD67" s="249" t="s">
        <v>221</v>
      </c>
      <c r="CE67" s="195">
        <f t="shared" si="0"/>
        <v>4976311</v>
      </c>
      <c r="CF67" s="252"/>
    </row>
    <row r="68" spans="1:84" ht="12.65" customHeight="1" x14ac:dyDescent="0.35">
      <c r="A68" s="171" t="s">
        <v>240</v>
      </c>
      <c r="B68" s="175"/>
      <c r="C68" s="184">
        <v>8590.9</v>
      </c>
      <c r="D68" s="184">
        <v>0</v>
      </c>
      <c r="E68" s="184">
        <v>2405.46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255165.21000000002</v>
      </c>
      <c r="Q68" s="185">
        <v>0</v>
      </c>
      <c r="R68" s="185">
        <v>0</v>
      </c>
      <c r="S68" s="185">
        <v>0</v>
      </c>
      <c r="T68" s="185">
        <v>0</v>
      </c>
      <c r="U68" s="185">
        <v>59217.7</v>
      </c>
      <c r="V68" s="185">
        <v>19945.350000000002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363821.86000000004</v>
      </c>
      <c r="AC68" s="185">
        <v>26977.97</v>
      </c>
      <c r="AD68" s="185">
        <v>0</v>
      </c>
      <c r="AE68" s="185">
        <v>0</v>
      </c>
      <c r="AF68" s="185">
        <v>0</v>
      </c>
      <c r="AG68" s="185">
        <v>87156.640000000014</v>
      </c>
      <c r="AH68" s="185">
        <v>0</v>
      </c>
      <c r="AI68" s="185">
        <v>0</v>
      </c>
      <c r="AJ68" s="185">
        <v>387836.70999999996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3372.3</v>
      </c>
      <c r="BF68" s="185">
        <v>0</v>
      </c>
      <c r="BG68" s="185">
        <v>0</v>
      </c>
      <c r="BH68" s="185">
        <v>13032.589999999998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38263.919999999998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143.11999999999998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1265929.73</v>
      </c>
      <c r="CF68" s="252"/>
    </row>
    <row r="69" spans="1:84" ht="12.65" customHeight="1" x14ac:dyDescent="0.35">
      <c r="A69" s="171" t="s">
        <v>241</v>
      </c>
      <c r="B69" s="175"/>
      <c r="C69" s="184">
        <v>26109.56</v>
      </c>
      <c r="D69" s="184">
        <v>0</v>
      </c>
      <c r="E69" s="185">
        <v>104458.18999999999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113395.65</v>
      </c>
      <c r="Q69" s="185">
        <v>0</v>
      </c>
      <c r="R69" s="224">
        <v>49423.6</v>
      </c>
      <c r="S69" s="185">
        <v>646.20000000000005</v>
      </c>
      <c r="T69" s="184">
        <v>0</v>
      </c>
      <c r="U69" s="185">
        <v>13132.96</v>
      </c>
      <c r="V69" s="185">
        <v>20397.39</v>
      </c>
      <c r="W69" s="184">
        <v>0</v>
      </c>
      <c r="X69" s="185">
        <v>0</v>
      </c>
      <c r="Y69" s="185">
        <v>500</v>
      </c>
      <c r="Z69" s="185">
        <v>0</v>
      </c>
      <c r="AA69" s="185">
        <v>602.32000000000005</v>
      </c>
      <c r="AB69" s="185">
        <v>19501.719999999998</v>
      </c>
      <c r="AC69" s="185">
        <v>2926.7400000000002</v>
      </c>
      <c r="AD69" s="185">
        <v>0</v>
      </c>
      <c r="AE69" s="185">
        <v>56.6</v>
      </c>
      <c r="AF69" s="185">
        <v>0</v>
      </c>
      <c r="AG69" s="185">
        <v>19117.82</v>
      </c>
      <c r="AH69" s="185">
        <v>0</v>
      </c>
      <c r="AI69" s="185">
        <v>0</v>
      </c>
      <c r="AJ69" s="185">
        <v>40914.51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25284.92</v>
      </c>
      <c r="AZ69" s="185">
        <v>0</v>
      </c>
      <c r="BA69" s="185">
        <v>0</v>
      </c>
      <c r="BB69" s="185">
        <v>455.62</v>
      </c>
      <c r="BC69" s="185">
        <v>0</v>
      </c>
      <c r="BD69" s="185">
        <v>0</v>
      </c>
      <c r="BE69" s="185">
        <v>27669.520000000004</v>
      </c>
      <c r="BF69" s="185">
        <v>-1883.58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399199.2900000001</v>
      </c>
      <c r="BO69" s="185">
        <v>0</v>
      </c>
      <c r="BP69" s="185">
        <v>1190.98</v>
      </c>
      <c r="BQ69" s="185">
        <v>0</v>
      </c>
      <c r="BR69" s="185">
        <v>0</v>
      </c>
      <c r="BS69" s="185">
        <v>421.31</v>
      </c>
      <c r="BT69" s="185">
        <v>0</v>
      </c>
      <c r="BU69" s="185">
        <v>0</v>
      </c>
      <c r="BV69" s="185">
        <v>0</v>
      </c>
      <c r="BW69" s="185">
        <v>12320.619999999999</v>
      </c>
      <c r="BX69" s="185">
        <v>0</v>
      </c>
      <c r="BY69" s="185">
        <v>51321.740000000005</v>
      </c>
      <c r="BZ69" s="185">
        <v>0</v>
      </c>
      <c r="CA69" s="185">
        <v>1215.8600000000001</v>
      </c>
      <c r="CB69" s="185">
        <v>0</v>
      </c>
      <c r="CC69" s="185">
        <v>66550598.421934962</v>
      </c>
      <c r="CD69" s="188">
        <v>8539523.2099999711</v>
      </c>
      <c r="CE69" s="195">
        <f t="shared" si="0"/>
        <v>76018501.171934932</v>
      </c>
      <c r="CF69" s="252"/>
    </row>
    <row r="70" spans="1:84" ht="12.65" customHeight="1" x14ac:dyDescent="0.35">
      <c r="A70" s="171" t="s">
        <v>242</v>
      </c>
      <c r="B70" s="175"/>
      <c r="C70" s="184">
        <v>10137.16</v>
      </c>
      <c r="D70" s="184">
        <v>0</v>
      </c>
      <c r="E70" s="184">
        <v>8515.8100000000013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6340.5</v>
      </c>
      <c r="Q70" s="184">
        <v>0</v>
      </c>
      <c r="R70" s="184">
        <v>0</v>
      </c>
      <c r="S70" s="184">
        <v>0</v>
      </c>
      <c r="T70" s="184">
        <v>0</v>
      </c>
      <c r="U70" s="185">
        <v>11464.27</v>
      </c>
      <c r="V70" s="184">
        <v>9000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5204986.84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131946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696656.17999999993</v>
      </c>
      <c r="AZ70" s="185">
        <v>0</v>
      </c>
      <c r="BA70" s="185">
        <v>129299.1</v>
      </c>
      <c r="BB70" s="185">
        <v>10474.57</v>
      </c>
      <c r="BC70" s="185">
        <v>0</v>
      </c>
      <c r="BD70" s="185">
        <v>0</v>
      </c>
      <c r="BE70" s="185">
        <v>320535.89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42.730000000000004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800</v>
      </c>
      <c r="BZ70" s="185">
        <v>0</v>
      </c>
      <c r="CA70" s="185">
        <v>0</v>
      </c>
      <c r="CB70" s="185">
        <v>0</v>
      </c>
      <c r="CC70" s="185">
        <v>8994149.1799999997</v>
      </c>
      <c r="CD70" s="188"/>
      <c r="CE70" s="195">
        <f t="shared" si="0"/>
        <v>15534348.23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6705890.1599999992</v>
      </c>
      <c r="D71" s="195">
        <f t="shared" ref="D71:AI71" si="5">SUM(D61:D69)-D70</f>
        <v>0</v>
      </c>
      <c r="E71" s="195">
        <f t="shared" si="5"/>
        <v>29565462.000000004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26559742.380000003</v>
      </c>
      <c r="Q71" s="195">
        <f t="shared" si="5"/>
        <v>0</v>
      </c>
      <c r="R71" s="195">
        <f t="shared" si="5"/>
        <v>3221591.3699999996</v>
      </c>
      <c r="S71" s="195">
        <f t="shared" si="5"/>
        <v>-98625.2</v>
      </c>
      <c r="T71" s="195">
        <f t="shared" si="5"/>
        <v>0</v>
      </c>
      <c r="U71" s="195">
        <f t="shared" si="5"/>
        <v>8284019.0199999996</v>
      </c>
      <c r="V71" s="195">
        <f t="shared" si="5"/>
        <v>1824627.5399999998</v>
      </c>
      <c r="W71" s="195">
        <f t="shared" si="5"/>
        <v>0</v>
      </c>
      <c r="X71" s="195">
        <f t="shared" si="5"/>
        <v>0</v>
      </c>
      <c r="Y71" s="195">
        <f t="shared" si="5"/>
        <v>12862986.129999999</v>
      </c>
      <c r="Z71" s="195">
        <f t="shared" si="5"/>
        <v>5108</v>
      </c>
      <c r="AA71" s="195">
        <f t="shared" si="5"/>
        <v>733586.43999999983</v>
      </c>
      <c r="AB71" s="195">
        <f t="shared" si="5"/>
        <v>17278919.299999997</v>
      </c>
      <c r="AC71" s="195">
        <f t="shared" si="5"/>
        <v>3935268.2900000005</v>
      </c>
      <c r="AD71" s="195">
        <f t="shared" si="5"/>
        <v>0</v>
      </c>
      <c r="AE71" s="195">
        <f t="shared" si="5"/>
        <v>1083255.0100000002</v>
      </c>
      <c r="AF71" s="195">
        <f t="shared" si="5"/>
        <v>0</v>
      </c>
      <c r="AG71" s="195">
        <f t="shared" si="5"/>
        <v>9912072.9400000013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5128661.18</v>
      </c>
      <c r="AK71" s="195">
        <f t="shared" si="6"/>
        <v>505805</v>
      </c>
      <c r="AL71" s="195">
        <f t="shared" si="6"/>
        <v>127026.62000000001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24626.73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0.48</v>
      </c>
      <c r="AW71" s="195">
        <f t="shared" si="6"/>
        <v>0</v>
      </c>
      <c r="AX71" s="195">
        <f t="shared" si="6"/>
        <v>3942.35</v>
      </c>
      <c r="AY71" s="195">
        <f t="shared" si="6"/>
        <v>2864660</v>
      </c>
      <c r="AZ71" s="195">
        <f t="shared" si="6"/>
        <v>0</v>
      </c>
      <c r="BA71" s="195">
        <f t="shared" si="6"/>
        <v>433420.18000000005</v>
      </c>
      <c r="BB71" s="195">
        <f t="shared" si="6"/>
        <v>771253.6100000001</v>
      </c>
      <c r="BC71" s="195">
        <f t="shared" si="6"/>
        <v>0</v>
      </c>
      <c r="BD71" s="195">
        <f t="shared" si="6"/>
        <v>-94455.329999999987</v>
      </c>
      <c r="BE71" s="195">
        <f t="shared" si="6"/>
        <v>6925637.1599999992</v>
      </c>
      <c r="BF71" s="195">
        <f t="shared" si="6"/>
        <v>2117330.0499999998</v>
      </c>
      <c r="BG71" s="195">
        <f t="shared" si="6"/>
        <v>5925.96</v>
      </c>
      <c r="BH71" s="195">
        <f t="shared" si="6"/>
        <v>51592.899999999994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180845</v>
      </c>
      <c r="BM71" s="195">
        <f t="shared" si="6"/>
        <v>0</v>
      </c>
      <c r="BN71" s="195">
        <f t="shared" si="6"/>
        <v>3228325.6599999997</v>
      </c>
      <c r="BO71" s="195">
        <f t="shared" si="6"/>
        <v>441.05</v>
      </c>
      <c r="BP71" s="195">
        <f t="shared" ref="BP71:CC71" si="7">SUM(BP61:BP69)-BP70</f>
        <v>1190.98</v>
      </c>
      <c r="BQ71" s="195">
        <f t="shared" si="7"/>
        <v>0</v>
      </c>
      <c r="BR71" s="195">
        <f t="shared" si="7"/>
        <v>0</v>
      </c>
      <c r="BS71" s="195">
        <f t="shared" si="7"/>
        <v>86266.580000000016</v>
      </c>
      <c r="BT71" s="195">
        <f t="shared" si="7"/>
        <v>359065.67999999993</v>
      </c>
      <c r="BU71" s="195">
        <f t="shared" si="7"/>
        <v>0</v>
      </c>
      <c r="BV71" s="195">
        <f t="shared" si="7"/>
        <v>197851.78</v>
      </c>
      <c r="BW71" s="195">
        <f t="shared" si="7"/>
        <v>3274597.9400000004</v>
      </c>
      <c r="BX71" s="195">
        <f t="shared" si="7"/>
        <v>0</v>
      </c>
      <c r="BY71" s="195">
        <f t="shared" si="7"/>
        <v>4471146.0199999996</v>
      </c>
      <c r="BZ71" s="195">
        <f t="shared" si="7"/>
        <v>0</v>
      </c>
      <c r="CA71" s="195">
        <f t="shared" si="7"/>
        <v>427217.43999999994</v>
      </c>
      <c r="CB71" s="195">
        <f t="shared" si="7"/>
        <v>0</v>
      </c>
      <c r="CC71" s="195">
        <f t="shared" si="7"/>
        <v>58203469.251934968</v>
      </c>
      <c r="CD71" s="245">
        <f>CD69-CD70</f>
        <v>8539523.2099999711</v>
      </c>
      <c r="CE71" s="195">
        <f>SUM(CE61:CE69)-CE70</f>
        <v>219709270.86193493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7940633.9200000009</v>
      </c>
      <c r="D73" s="184">
        <v>0</v>
      </c>
      <c r="E73" s="185">
        <v>81271936.670000017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42659659.870000005</v>
      </c>
      <c r="Q73" s="185">
        <v>0</v>
      </c>
      <c r="R73" s="185">
        <v>10297406.709999999</v>
      </c>
      <c r="S73" s="185">
        <v>0</v>
      </c>
      <c r="T73" s="185">
        <v>0</v>
      </c>
      <c r="U73" s="185">
        <v>33862266.579999998</v>
      </c>
      <c r="V73" s="185">
        <v>5200945.2100000009</v>
      </c>
      <c r="W73" s="185">
        <v>0</v>
      </c>
      <c r="X73" s="185">
        <v>0</v>
      </c>
      <c r="Y73" s="185">
        <v>43495309.859999992</v>
      </c>
      <c r="Z73" s="185">
        <v>1744</v>
      </c>
      <c r="AA73" s="185">
        <v>619291.02</v>
      </c>
      <c r="AB73" s="185">
        <v>49055403.090000004</v>
      </c>
      <c r="AC73" s="185">
        <v>42063266.170000002</v>
      </c>
      <c r="AD73" s="185">
        <v>0</v>
      </c>
      <c r="AE73" s="185">
        <v>1884263.9</v>
      </c>
      <c r="AF73" s="185">
        <v>0</v>
      </c>
      <c r="AG73" s="185">
        <v>28908637.75</v>
      </c>
      <c r="AH73" s="185">
        <v>0</v>
      </c>
      <c r="AI73" s="185">
        <v>0</v>
      </c>
      <c r="AJ73" s="185">
        <v>420732.35</v>
      </c>
      <c r="AK73" s="185">
        <v>1374505.88</v>
      </c>
      <c r="AL73" s="185">
        <v>312194.31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349368197.29000002</v>
      </c>
      <c r="CF73" s="252"/>
    </row>
    <row r="74" spans="1:84" ht="12.65" customHeight="1" x14ac:dyDescent="0.35">
      <c r="A74" s="171" t="s">
        <v>246</v>
      </c>
      <c r="B74" s="175"/>
      <c r="C74" s="184">
        <v>47825.89</v>
      </c>
      <c r="D74" s="184">
        <v>0</v>
      </c>
      <c r="E74" s="185">
        <v>9341817.4100000001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140771410.01000005</v>
      </c>
      <c r="Q74" s="185">
        <v>0</v>
      </c>
      <c r="R74" s="185">
        <v>30198625.289999999</v>
      </c>
      <c r="S74" s="185">
        <v>0</v>
      </c>
      <c r="T74" s="185">
        <v>0</v>
      </c>
      <c r="U74" s="185">
        <v>30761487.440000001</v>
      </c>
      <c r="V74" s="185">
        <v>8495859.9299999997</v>
      </c>
      <c r="W74" s="185">
        <v>0</v>
      </c>
      <c r="X74" s="185">
        <v>0</v>
      </c>
      <c r="Y74" s="185">
        <v>33547754.599999998</v>
      </c>
      <c r="Z74" s="185">
        <v>0</v>
      </c>
      <c r="AA74" s="185">
        <v>5119264.4800000004</v>
      </c>
      <c r="AB74" s="185">
        <v>65639521.679999985</v>
      </c>
      <c r="AC74" s="185">
        <v>2536716.06</v>
      </c>
      <c r="AD74" s="185">
        <v>0</v>
      </c>
      <c r="AE74" s="185">
        <v>1434357.5999999999</v>
      </c>
      <c r="AF74" s="185">
        <v>0</v>
      </c>
      <c r="AG74" s="185">
        <v>81760235.420000002</v>
      </c>
      <c r="AH74" s="185">
        <v>0</v>
      </c>
      <c r="AI74" s="185">
        <v>0</v>
      </c>
      <c r="AJ74" s="185">
        <v>13961869.33</v>
      </c>
      <c r="AK74" s="185">
        <v>259998.12</v>
      </c>
      <c r="AL74" s="185">
        <v>39410.69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423916153.95000005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7988459.8100000005</v>
      </c>
      <c r="D75" s="195">
        <f t="shared" si="9"/>
        <v>0</v>
      </c>
      <c r="E75" s="195">
        <f t="shared" si="9"/>
        <v>90613754.080000013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183431069.88000005</v>
      </c>
      <c r="Q75" s="195">
        <f t="shared" si="9"/>
        <v>0</v>
      </c>
      <c r="R75" s="195">
        <f t="shared" si="9"/>
        <v>40496032</v>
      </c>
      <c r="S75" s="195">
        <f t="shared" si="9"/>
        <v>0</v>
      </c>
      <c r="T75" s="195">
        <f t="shared" si="9"/>
        <v>0</v>
      </c>
      <c r="U75" s="195">
        <f t="shared" si="9"/>
        <v>64623754.019999996</v>
      </c>
      <c r="V75" s="195">
        <f t="shared" si="9"/>
        <v>13696805.140000001</v>
      </c>
      <c r="W75" s="195">
        <f t="shared" si="9"/>
        <v>0</v>
      </c>
      <c r="X75" s="195">
        <f t="shared" si="9"/>
        <v>0</v>
      </c>
      <c r="Y75" s="195">
        <f t="shared" si="9"/>
        <v>77043064.459999993</v>
      </c>
      <c r="Z75" s="195">
        <f t="shared" si="9"/>
        <v>1744</v>
      </c>
      <c r="AA75" s="195">
        <f t="shared" si="9"/>
        <v>5738555.5</v>
      </c>
      <c r="AB75" s="195">
        <f t="shared" si="9"/>
        <v>114694924.76999998</v>
      </c>
      <c r="AC75" s="195">
        <f t="shared" si="9"/>
        <v>44599982.230000004</v>
      </c>
      <c r="AD75" s="195">
        <f t="shared" si="9"/>
        <v>0</v>
      </c>
      <c r="AE75" s="195">
        <f t="shared" si="9"/>
        <v>3318621.5</v>
      </c>
      <c r="AF75" s="195">
        <f t="shared" si="9"/>
        <v>0</v>
      </c>
      <c r="AG75" s="195">
        <f t="shared" si="9"/>
        <v>110668873.17</v>
      </c>
      <c r="AH75" s="195">
        <f t="shared" si="9"/>
        <v>0</v>
      </c>
      <c r="AI75" s="195">
        <f t="shared" si="9"/>
        <v>0</v>
      </c>
      <c r="AJ75" s="195">
        <f t="shared" si="9"/>
        <v>14382601.68</v>
      </c>
      <c r="AK75" s="195">
        <f t="shared" si="9"/>
        <v>1634504</v>
      </c>
      <c r="AL75" s="195">
        <f t="shared" si="9"/>
        <v>351605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773284351.24000001</v>
      </c>
      <c r="CF75" s="252"/>
    </row>
    <row r="76" spans="1:84" ht="12.65" customHeight="1" x14ac:dyDescent="0.35">
      <c r="A76" s="171" t="s">
        <v>248</v>
      </c>
      <c r="B76" s="175"/>
      <c r="C76" s="184">
        <v>5602.08</v>
      </c>
      <c r="D76" s="184">
        <v>0</v>
      </c>
      <c r="E76" s="185">
        <v>56012.509999999922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249" t="s">
        <v>221</v>
      </c>
      <c r="CE76" s="195">
        <f t="shared" si="8"/>
        <v>217104.36999999991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163369.71391338794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163369.71391338794</v>
      </c>
      <c r="CF77" s="195">
        <f>AY59-CE77</f>
        <v>14402.586086612078</v>
      </c>
    </row>
    <row r="78" spans="1:84" ht="12.65" customHeight="1" x14ac:dyDescent="0.35">
      <c r="A78" s="171" t="s">
        <v>250</v>
      </c>
      <c r="B78" s="175"/>
      <c r="C78" s="184">
        <v>52594.02812960423</v>
      </c>
      <c r="D78" s="184">
        <v>0</v>
      </c>
      <c r="E78" s="184">
        <v>525862.45225875638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288331.70413681696</v>
      </c>
      <c r="Q78" s="184">
        <v>0</v>
      </c>
      <c r="R78" s="184">
        <v>1873.6237600721724</v>
      </c>
      <c r="S78" s="184">
        <v>37720.138651815272</v>
      </c>
      <c r="T78" s="184">
        <v>0</v>
      </c>
      <c r="U78" s="184">
        <v>44743.622497822158</v>
      </c>
      <c r="V78" s="184">
        <v>15305.375913690734</v>
      </c>
      <c r="W78" s="184">
        <v>0</v>
      </c>
      <c r="X78" s="184">
        <v>0</v>
      </c>
      <c r="Y78" s="184">
        <v>38422.289882039244</v>
      </c>
      <c r="Z78" s="184">
        <v>2092.2773521555564</v>
      </c>
      <c r="AA78" s="184">
        <v>17918.61023556321</v>
      </c>
      <c r="AB78" s="184">
        <v>21637.035663492185</v>
      </c>
      <c r="AC78" s="184">
        <v>17876.456752160273</v>
      </c>
      <c r="AD78" s="184">
        <v>0</v>
      </c>
      <c r="AE78" s="184">
        <v>21366.840284352646</v>
      </c>
      <c r="AF78" s="184">
        <v>0</v>
      </c>
      <c r="AG78" s="184">
        <v>113829.80200592004</v>
      </c>
      <c r="AH78" s="184">
        <v>0</v>
      </c>
      <c r="AI78" s="184">
        <v>0</v>
      </c>
      <c r="AJ78" s="184">
        <v>1001.9197658711341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7887.3016651392172</v>
      </c>
      <c r="BB78" s="184">
        <v>3899.5258053994971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15438.595942529861</v>
      </c>
      <c r="BI78" s="184">
        <v>0</v>
      </c>
      <c r="BJ78" s="249" t="s">
        <v>221</v>
      </c>
      <c r="BK78" s="184">
        <v>0</v>
      </c>
      <c r="BL78" s="184">
        <v>74072.213695283994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11856.300917572506</v>
      </c>
      <c r="BT78" s="184">
        <v>12270.231225642767</v>
      </c>
      <c r="BU78" s="184">
        <v>0</v>
      </c>
      <c r="BV78" s="184">
        <v>49788.14581676777</v>
      </c>
      <c r="BW78" s="184">
        <v>9810.7773176099636</v>
      </c>
      <c r="BX78" s="184">
        <v>0</v>
      </c>
      <c r="BY78" s="184">
        <v>15444.698339904451</v>
      </c>
      <c r="BZ78" s="184">
        <v>0</v>
      </c>
      <c r="CA78" s="184">
        <v>43428.227272970165</v>
      </c>
      <c r="CB78" s="184">
        <v>0</v>
      </c>
      <c r="CC78" s="249" t="s">
        <v>221</v>
      </c>
      <c r="CD78" s="249" t="s">
        <v>221</v>
      </c>
      <c r="CE78" s="195">
        <f t="shared" si="8"/>
        <v>1444472.1952889524</v>
      </c>
      <c r="CF78" s="195"/>
    </row>
    <row r="79" spans="1:84" ht="12.65" customHeight="1" x14ac:dyDescent="0.35">
      <c r="A79" s="171" t="s">
        <v>251</v>
      </c>
      <c r="B79" s="175"/>
      <c r="C79" s="225">
        <v>77878.288893731849</v>
      </c>
      <c r="D79" s="225">
        <v>0</v>
      </c>
      <c r="E79" s="184">
        <v>883379.81110626808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961258.1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28.32</v>
      </c>
      <c r="D80" s="187">
        <v>0</v>
      </c>
      <c r="E80" s="187">
        <v>151.07000000000002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30.6</v>
      </c>
      <c r="Q80" s="187">
        <v>0</v>
      </c>
      <c r="R80" s="187">
        <v>0</v>
      </c>
      <c r="S80" s="187">
        <v>0</v>
      </c>
      <c r="T80" s="187">
        <v>0</v>
      </c>
      <c r="U80" s="187">
        <v>0.28000000000000003</v>
      </c>
      <c r="V80" s="187">
        <v>0</v>
      </c>
      <c r="W80" s="187">
        <v>0</v>
      </c>
      <c r="X80" s="187">
        <v>0</v>
      </c>
      <c r="Y80" s="187">
        <v>5.3999999999999995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48.84</v>
      </c>
      <c r="AH80" s="187">
        <v>0</v>
      </c>
      <c r="AI80" s="187">
        <v>0</v>
      </c>
      <c r="AJ80" s="187">
        <v>1.08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265.58999999999997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1278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>
        <v>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6901</v>
      </c>
      <c r="D111" s="174">
        <v>38484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1143</v>
      </c>
      <c r="D114" s="174">
        <v>2362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33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111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182</v>
      </c>
    </row>
    <row r="128" spans="1:5" ht="12.65" customHeight="1" x14ac:dyDescent="0.35">
      <c r="A128" s="173" t="s">
        <v>292</v>
      </c>
      <c r="B128" s="172" t="s">
        <v>256</v>
      </c>
      <c r="C128" s="189">
        <v>197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3363</v>
      </c>
      <c r="C138" s="189">
        <v>1723</v>
      </c>
      <c r="D138" s="174">
        <v>1815</v>
      </c>
      <c r="E138" s="175">
        <f>SUM(B138:D138)</f>
        <v>6901</v>
      </c>
    </row>
    <row r="139" spans="1:6" ht="12.65" customHeight="1" x14ac:dyDescent="0.35">
      <c r="A139" s="173" t="s">
        <v>215</v>
      </c>
      <c r="B139" s="174">
        <v>22341</v>
      </c>
      <c r="C139" s="189">
        <v>7650</v>
      </c>
      <c r="D139" s="174">
        <v>8493.0100000000093</v>
      </c>
      <c r="E139" s="175">
        <f>SUM(B139:D139)</f>
        <v>38484.010000000009</v>
      </c>
    </row>
    <row r="140" spans="1:6" ht="12.65" customHeight="1" x14ac:dyDescent="0.35">
      <c r="A140" s="173" t="s">
        <v>298</v>
      </c>
      <c r="B140" s="174">
        <v>85018.77684145137</v>
      </c>
      <c r="C140" s="174">
        <v>46784.090471485091</v>
      </c>
      <c r="D140" s="174">
        <v>69023.132687063524</v>
      </c>
      <c r="E140" s="175">
        <f>SUM(B140:D140)</f>
        <v>200826</v>
      </c>
    </row>
    <row r="141" spans="1:6" ht="12.65" customHeight="1" x14ac:dyDescent="0.35">
      <c r="A141" s="173" t="s">
        <v>245</v>
      </c>
      <c r="B141" s="174">
        <v>187227938.23000002</v>
      </c>
      <c r="C141" s="189">
        <v>74545912.939999998</v>
      </c>
      <c r="D141" s="174">
        <v>87594346.12000002</v>
      </c>
      <c r="E141" s="175">
        <f>SUM(B141:D141)</f>
        <v>349368197.29000002</v>
      </c>
      <c r="F141" s="199"/>
    </row>
    <row r="142" spans="1:6" ht="12.65" customHeight="1" x14ac:dyDescent="0.35">
      <c r="A142" s="173" t="s">
        <v>246</v>
      </c>
      <c r="B142" s="174">
        <v>179462954.64000002</v>
      </c>
      <c r="C142" s="189">
        <v>98754785.920000017</v>
      </c>
      <c r="D142" s="174">
        <v>145698413.39000002</v>
      </c>
      <c r="E142" s="175">
        <f>SUM(B142:D142)</f>
        <v>423916153.95000005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4867482.8400000008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-21868.95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-98265.17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512.88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1263467.0900000001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72988.070000000022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6084316.7600000007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426100.63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839829.09999999974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1265929.7299999997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27165.850000000002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7020466.4600000009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7047632.3100000005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-272361.06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1764251.96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1491890.9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3181104.64</v>
      </c>
      <c r="C195" s="189"/>
      <c r="D195" s="174">
        <v>3506</v>
      </c>
      <c r="E195" s="175">
        <f t="shared" ref="E195:E203" si="10">SUM(B195:C195)-D195</f>
        <v>3177598.64</v>
      </c>
    </row>
    <row r="196" spans="1:8" ht="12.65" customHeight="1" x14ac:dyDescent="0.35">
      <c r="A196" s="173" t="s">
        <v>333</v>
      </c>
      <c r="B196" s="174">
        <v>2540479.87</v>
      </c>
      <c r="C196" s="189"/>
      <c r="D196" s="174"/>
      <c r="E196" s="175">
        <f t="shared" si="10"/>
        <v>2540479.87</v>
      </c>
    </row>
    <row r="197" spans="1:8" ht="12.65" customHeight="1" x14ac:dyDescent="0.35">
      <c r="A197" s="173" t="s">
        <v>334</v>
      </c>
      <c r="B197" s="174">
        <v>97340708.299999997</v>
      </c>
      <c r="C197" s="189">
        <v>11033.75</v>
      </c>
      <c r="D197" s="174"/>
      <c r="E197" s="175">
        <f t="shared" si="10"/>
        <v>97351742.049999997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6679951.1100000003</v>
      </c>
      <c r="C199" s="189"/>
      <c r="D199" s="174"/>
      <c r="E199" s="175">
        <f t="shared" si="10"/>
        <v>6679951.1100000003</v>
      </c>
    </row>
    <row r="200" spans="1:8" ht="12.65" customHeight="1" x14ac:dyDescent="0.35">
      <c r="A200" s="173" t="s">
        <v>337</v>
      </c>
      <c r="B200" s="174">
        <v>40312310.390000001</v>
      </c>
      <c r="C200" s="189">
        <v>2622598.7800000003</v>
      </c>
      <c r="D200" s="174"/>
      <c r="E200" s="175">
        <f t="shared" si="10"/>
        <v>42934909.170000002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1095645.6299999999</v>
      </c>
      <c r="C202" s="189"/>
      <c r="D202" s="174"/>
      <c r="E202" s="175">
        <f t="shared" si="10"/>
        <v>1095645.6299999999</v>
      </c>
    </row>
    <row r="203" spans="1:8" ht="12.65" customHeight="1" x14ac:dyDescent="0.35">
      <c r="A203" s="173" t="s">
        <v>340</v>
      </c>
      <c r="B203" s="174">
        <v>3001912.66</v>
      </c>
      <c r="C203" s="189">
        <v>-2630794.4099999992</v>
      </c>
      <c r="D203" s="174">
        <v>-1192116.7200000002</v>
      </c>
      <c r="E203" s="175">
        <f t="shared" si="10"/>
        <v>1563234.9700000011</v>
      </c>
    </row>
    <row r="204" spans="1:8" ht="12.65" customHeight="1" x14ac:dyDescent="0.35">
      <c r="A204" s="173" t="s">
        <v>203</v>
      </c>
      <c r="B204" s="175">
        <f>SUM(B195:B203)</f>
        <v>154152112.59999999</v>
      </c>
      <c r="C204" s="191">
        <f>SUM(C195:C203)</f>
        <v>2838.1200000010431</v>
      </c>
      <c r="D204" s="175">
        <f>SUM(D195:D203)</f>
        <v>-1188610.7200000002</v>
      </c>
      <c r="E204" s="175">
        <f>SUM(E195:E203)</f>
        <v>155343561.44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58729934.060000002</v>
      </c>
      <c r="C210" s="189">
        <v>2961238.7300000004</v>
      </c>
      <c r="D210" s="174">
        <v>0</v>
      </c>
      <c r="E210" s="175">
        <f t="shared" si="11"/>
        <v>61691172.790000007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5765948.3799999999</v>
      </c>
      <c r="C212" s="189">
        <v>131910.63999999998</v>
      </c>
      <c r="D212" s="174"/>
      <c r="E212" s="175">
        <f t="shared" si="11"/>
        <v>5897859.0199999996</v>
      </c>
      <c r="H212" s="259"/>
    </row>
    <row r="213" spans="1:8" ht="12.65" customHeight="1" x14ac:dyDescent="0.35">
      <c r="A213" s="173" t="s">
        <v>337</v>
      </c>
      <c r="B213" s="174">
        <v>34496061.919999994</v>
      </c>
      <c r="C213" s="189">
        <v>1774220.92</v>
      </c>
      <c r="D213" s="174">
        <v>1598.2199999997299</v>
      </c>
      <c r="E213" s="175">
        <f t="shared" si="11"/>
        <v>36268684.619999997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3320250.6599999997</v>
      </c>
      <c r="C215" s="189">
        <v>108936.70999999999</v>
      </c>
      <c r="D215" s="174">
        <v>0</v>
      </c>
      <c r="E215" s="175">
        <f t="shared" si="11"/>
        <v>3429187.3699999996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102312195.02</v>
      </c>
      <c r="C217" s="191">
        <f>SUM(C208:C216)</f>
        <v>4976307.0000000009</v>
      </c>
      <c r="D217" s="175">
        <f>SUM(D208:D216)</f>
        <v>1598.2199999997299</v>
      </c>
      <c r="E217" s="175">
        <f>SUM(E208:E216)</f>
        <v>107286903.80000001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2551643.21</v>
      </c>
      <c r="D221" s="172">
        <f>C221</f>
        <v>2551643.21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279741574.24000001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134810970.16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7108355.75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27100488.649999999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91593627.409999996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799725.87000000011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541154742.07999992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673.35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4369415.28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4959472.4899999993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9328887.7699999996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553035273.05999994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13495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100564454.65999998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72659963.400000006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1896701.05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3182431.87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83287.23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33080406.409999974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18974895.59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18974895.59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3177598.64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2540479.87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97351742.049999997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6679951.1100000003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42934909.169999994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1095645.6299999999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1563234.97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155343561.44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107286903.8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48056657.640000001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4624824.3100000005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4624824.3100000005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104736783.94999997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4085451.11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6854708.6199999992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15711181.359999999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26651341.089999996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1865081.62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1865081.62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2026910.94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43057641.640000001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53.37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45084605.949999996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45084605.949999996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31135755.289999723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104736783.94999972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104736783.94999997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349368197.28999978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423916153.95000011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773284351.23999989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2551643.21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541154742.08000028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9328887.7700000014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553035273.0600003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220249078.17999959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15534348.23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15534348.23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235783426.40999958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67562173.730000064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6084316.7600000016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6589435.4199999999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42754891.839999974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1968855.21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28023203.990000006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4976308.78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1265929.7299999997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7047632.3100000005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1491890.9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67478977.961934969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235243616.631935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539809.77806457877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1787497.88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2327307.6580645787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2327307.6580645787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HOLY FAMILY HOSPITAL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6901</v>
      </c>
      <c r="C414" s="194">
        <f>E138</f>
        <v>6901</v>
      </c>
      <c r="D414" s="179"/>
    </row>
    <row r="415" spans="1:5" ht="12.65" customHeight="1" x14ac:dyDescent="0.35">
      <c r="A415" s="179" t="s">
        <v>464</v>
      </c>
      <c r="B415" s="179">
        <f>D111</f>
        <v>38484</v>
      </c>
      <c r="C415" s="179">
        <f>E139</f>
        <v>38484.010000000009</v>
      </c>
      <c r="D415" s="194">
        <f>SUM(C59:H59)+N59</f>
        <v>38484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1143</v>
      </c>
    </row>
    <row r="424" spans="1:7" ht="12.65" customHeight="1" x14ac:dyDescent="0.35">
      <c r="A424" s="179" t="s">
        <v>1243</v>
      </c>
      <c r="B424" s="179">
        <f>D114</f>
        <v>2362</v>
      </c>
      <c r="D424" s="179">
        <f>J59</f>
        <v>2362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67562173.730000064</v>
      </c>
      <c r="C427" s="179">
        <f t="shared" ref="C427:C434" si="13">CE61</f>
        <v>67562173.730000019</v>
      </c>
      <c r="D427" s="179"/>
    </row>
    <row r="428" spans="1:7" ht="12.65" customHeight="1" x14ac:dyDescent="0.35">
      <c r="A428" s="179" t="s">
        <v>3</v>
      </c>
      <c r="B428" s="179">
        <f t="shared" si="12"/>
        <v>6084316.7600000016</v>
      </c>
      <c r="C428" s="179">
        <f t="shared" si="13"/>
        <v>6084317</v>
      </c>
      <c r="D428" s="179">
        <f>D173</f>
        <v>6084316.7600000007</v>
      </c>
    </row>
    <row r="429" spans="1:7" ht="12.65" customHeight="1" x14ac:dyDescent="0.35">
      <c r="A429" s="179" t="s">
        <v>236</v>
      </c>
      <c r="B429" s="179">
        <f t="shared" si="12"/>
        <v>6589435.4199999999</v>
      </c>
      <c r="C429" s="179">
        <f t="shared" si="13"/>
        <v>6589435.4199999999</v>
      </c>
      <c r="D429" s="179"/>
    </row>
    <row r="430" spans="1:7" ht="12.65" customHeight="1" x14ac:dyDescent="0.35">
      <c r="A430" s="179" t="s">
        <v>237</v>
      </c>
      <c r="B430" s="179">
        <f t="shared" si="12"/>
        <v>42754891.839999974</v>
      </c>
      <c r="C430" s="179">
        <f t="shared" si="13"/>
        <v>42754891.839999989</v>
      </c>
      <c r="D430" s="179"/>
    </row>
    <row r="431" spans="1:7" ht="12.65" customHeight="1" x14ac:dyDescent="0.35">
      <c r="A431" s="179" t="s">
        <v>444</v>
      </c>
      <c r="B431" s="179">
        <f t="shared" si="12"/>
        <v>1968855.21</v>
      </c>
      <c r="C431" s="179">
        <f t="shared" si="13"/>
        <v>1968855.21</v>
      </c>
      <c r="D431" s="179"/>
    </row>
    <row r="432" spans="1:7" ht="12.65" customHeight="1" x14ac:dyDescent="0.35">
      <c r="A432" s="179" t="s">
        <v>445</v>
      </c>
      <c r="B432" s="179">
        <f t="shared" si="12"/>
        <v>28023203.990000006</v>
      </c>
      <c r="C432" s="179">
        <f t="shared" si="13"/>
        <v>28023203.989999998</v>
      </c>
      <c r="D432" s="179"/>
    </row>
    <row r="433" spans="1:7" ht="12.65" customHeight="1" x14ac:dyDescent="0.35">
      <c r="A433" s="179" t="s">
        <v>6</v>
      </c>
      <c r="B433" s="179">
        <f t="shared" si="12"/>
        <v>4976308.78</v>
      </c>
      <c r="C433" s="179">
        <f t="shared" si="13"/>
        <v>4976311</v>
      </c>
      <c r="D433" s="179">
        <f>C217</f>
        <v>4976307.0000000009</v>
      </c>
    </row>
    <row r="434" spans="1:7" ht="12.65" customHeight="1" x14ac:dyDescent="0.35">
      <c r="A434" s="179" t="s">
        <v>474</v>
      </c>
      <c r="B434" s="179">
        <f t="shared" si="12"/>
        <v>1265929.7299999997</v>
      </c>
      <c r="C434" s="179">
        <f t="shared" si="13"/>
        <v>1265929.73</v>
      </c>
      <c r="D434" s="179">
        <f>D177</f>
        <v>1265929.7299999997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7047632.3100000005</v>
      </c>
      <c r="C436" s="179"/>
      <c r="D436" s="179">
        <f>D186</f>
        <v>7047632.3100000005</v>
      </c>
    </row>
    <row r="437" spans="1:7" ht="12.65" customHeight="1" x14ac:dyDescent="0.35">
      <c r="A437" s="194" t="s">
        <v>449</v>
      </c>
      <c r="B437" s="194">
        <f t="shared" si="12"/>
        <v>1491890.9</v>
      </c>
      <c r="C437" s="194"/>
      <c r="D437" s="194">
        <f>D190</f>
        <v>1491890.9</v>
      </c>
    </row>
    <row r="438" spans="1:7" ht="12.65" customHeight="1" x14ac:dyDescent="0.35">
      <c r="A438" s="194" t="s">
        <v>476</v>
      </c>
      <c r="B438" s="194">
        <f>C386+C387+C388</f>
        <v>8539523.2100000009</v>
      </c>
      <c r="C438" s="194">
        <f>CD69</f>
        <v>8539523.2099999711</v>
      </c>
      <c r="D438" s="194">
        <f>D181+D186+D190</f>
        <v>8539523.2100000009</v>
      </c>
    </row>
    <row r="439" spans="1:7" ht="12.65" customHeight="1" x14ac:dyDescent="0.35">
      <c r="A439" s="179" t="s">
        <v>451</v>
      </c>
      <c r="B439" s="194">
        <f>C389</f>
        <v>67478977.961934969</v>
      </c>
      <c r="C439" s="194">
        <f>SUM(C69:CC69)</f>
        <v>67478977.961934969</v>
      </c>
      <c r="D439" s="179"/>
    </row>
    <row r="440" spans="1:7" ht="12.65" customHeight="1" x14ac:dyDescent="0.35">
      <c r="A440" s="179" t="s">
        <v>477</v>
      </c>
      <c r="B440" s="194">
        <f>B438+B439</f>
        <v>76018501.171934962</v>
      </c>
      <c r="C440" s="194">
        <f>CE69</f>
        <v>76018501.171934932</v>
      </c>
      <c r="D440" s="179"/>
    </row>
    <row r="441" spans="1:7" ht="12.65" customHeight="1" x14ac:dyDescent="0.35">
      <c r="A441" s="179" t="s">
        <v>478</v>
      </c>
      <c r="B441" s="179">
        <f>D390</f>
        <v>235243616.631935</v>
      </c>
      <c r="C441" s="179">
        <f>SUM(C427:C437)+C440</f>
        <v>235243619.09193492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2551643.21</v>
      </c>
      <c r="C444" s="179">
        <f>C363</f>
        <v>2551643.21</v>
      </c>
      <c r="D444" s="179"/>
    </row>
    <row r="445" spans="1:7" ht="12.65" customHeight="1" x14ac:dyDescent="0.35">
      <c r="A445" s="179" t="s">
        <v>343</v>
      </c>
      <c r="B445" s="179">
        <f>D229</f>
        <v>541154742.07999992</v>
      </c>
      <c r="C445" s="179">
        <f>C364</f>
        <v>541154742.08000028</v>
      </c>
      <c r="D445" s="179"/>
    </row>
    <row r="446" spans="1:7" ht="12.65" customHeight="1" x14ac:dyDescent="0.35">
      <c r="A446" s="179" t="s">
        <v>351</v>
      </c>
      <c r="B446" s="179">
        <f>D236</f>
        <v>9328887.7699999996</v>
      </c>
      <c r="C446" s="179">
        <f>C365</f>
        <v>9328887.7700000014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553035273.05999994</v>
      </c>
      <c r="C448" s="179">
        <f>D367</f>
        <v>553035273.0600003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673.35</v>
      </c>
    </row>
    <row r="454" spans="1:7" ht="12.65" customHeight="1" x14ac:dyDescent="0.35">
      <c r="A454" s="179" t="s">
        <v>168</v>
      </c>
      <c r="B454" s="179">
        <f>C233</f>
        <v>4369415.28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4959472.4899999993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15534348.23</v>
      </c>
      <c r="C458" s="194">
        <f>CE70</f>
        <v>15534348.23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349368197.28999978</v>
      </c>
      <c r="C463" s="194">
        <f>CE73</f>
        <v>349368197.29000002</v>
      </c>
      <c r="D463" s="194">
        <f>E141+E147+E153</f>
        <v>349368197.29000002</v>
      </c>
    </row>
    <row r="464" spans="1:7" ht="12.65" customHeight="1" x14ac:dyDescent="0.35">
      <c r="A464" s="179" t="s">
        <v>246</v>
      </c>
      <c r="B464" s="194">
        <f>C360</f>
        <v>423916153.95000011</v>
      </c>
      <c r="C464" s="194">
        <f>CE74</f>
        <v>423916153.95000005</v>
      </c>
      <c r="D464" s="194">
        <f>E142+E148+E154</f>
        <v>423916153.95000005</v>
      </c>
    </row>
    <row r="465" spans="1:7" ht="12.65" customHeight="1" x14ac:dyDescent="0.35">
      <c r="A465" s="179" t="s">
        <v>247</v>
      </c>
      <c r="B465" s="194">
        <f>D361</f>
        <v>773284351.23999989</v>
      </c>
      <c r="C465" s="194">
        <f>CE75</f>
        <v>773284351.24000001</v>
      </c>
      <c r="D465" s="194">
        <f>D463+D464</f>
        <v>773284351.24000001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3177598.64</v>
      </c>
      <c r="C468" s="179">
        <f>E195</f>
        <v>3177598.64</v>
      </c>
      <c r="D468" s="179"/>
    </row>
    <row r="469" spans="1:7" ht="12.65" customHeight="1" x14ac:dyDescent="0.35">
      <c r="A469" s="179" t="s">
        <v>333</v>
      </c>
      <c r="B469" s="179">
        <f t="shared" si="14"/>
        <v>2540479.87</v>
      </c>
      <c r="C469" s="179">
        <f>E196</f>
        <v>2540479.87</v>
      </c>
      <c r="D469" s="179"/>
    </row>
    <row r="470" spans="1:7" ht="12.65" customHeight="1" x14ac:dyDescent="0.35">
      <c r="A470" s="179" t="s">
        <v>334</v>
      </c>
      <c r="B470" s="179">
        <f t="shared" si="14"/>
        <v>97351742.049999997</v>
      </c>
      <c r="C470" s="179">
        <f>E197</f>
        <v>97351742.049999997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6679951.1100000003</v>
      </c>
      <c r="C472" s="179">
        <f>E199</f>
        <v>6679951.1100000003</v>
      </c>
      <c r="D472" s="179"/>
    </row>
    <row r="473" spans="1:7" ht="12.65" customHeight="1" x14ac:dyDescent="0.35">
      <c r="A473" s="179" t="s">
        <v>495</v>
      </c>
      <c r="B473" s="179">
        <f t="shared" si="14"/>
        <v>42934909.169999994</v>
      </c>
      <c r="C473" s="179">
        <f>SUM(E200:E201)</f>
        <v>42934909.170000002</v>
      </c>
      <c r="D473" s="179"/>
    </row>
    <row r="474" spans="1:7" ht="12.65" customHeight="1" x14ac:dyDescent="0.35">
      <c r="A474" s="179" t="s">
        <v>339</v>
      </c>
      <c r="B474" s="179">
        <f t="shared" si="14"/>
        <v>1095645.6299999999</v>
      </c>
      <c r="C474" s="179">
        <f>E202</f>
        <v>1095645.6299999999</v>
      </c>
      <c r="D474" s="179"/>
    </row>
    <row r="475" spans="1:7" ht="12.65" customHeight="1" x14ac:dyDescent="0.35">
      <c r="A475" s="179" t="s">
        <v>340</v>
      </c>
      <c r="B475" s="179">
        <f t="shared" si="14"/>
        <v>1563234.97</v>
      </c>
      <c r="C475" s="179">
        <f>E203</f>
        <v>1563234.9700000011</v>
      </c>
      <c r="D475" s="179"/>
    </row>
    <row r="476" spans="1:7" ht="12.65" customHeight="1" x14ac:dyDescent="0.35">
      <c r="A476" s="179" t="s">
        <v>203</v>
      </c>
      <c r="B476" s="179">
        <f>D275</f>
        <v>155343561.44</v>
      </c>
      <c r="C476" s="179">
        <f>E204</f>
        <v>155343561.44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107286903.8</v>
      </c>
      <c r="C478" s="179">
        <f>E217</f>
        <v>107286903.80000001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104736783.94999997</v>
      </c>
    </row>
    <row r="482" spans="1:12" ht="12.65" customHeight="1" x14ac:dyDescent="0.35">
      <c r="A482" s="180" t="s">
        <v>499</v>
      </c>
      <c r="C482" s="180">
        <f>D339</f>
        <v>104736783.94999972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139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6368832.79</v>
      </c>
      <c r="C496" s="240">
        <f>C71</f>
        <v>6705890.1599999992</v>
      </c>
      <c r="D496" s="240">
        <f>'Prior Year'!C59</f>
        <v>3057.4565027107387</v>
      </c>
      <c r="E496" s="180">
        <f>C59</f>
        <v>3117.8598856918625</v>
      </c>
      <c r="F496" s="263">
        <f t="shared" ref="F496:G511" si="15">IF(B496=0,"",IF(D496=0,"",B496/D496))</f>
        <v>2083.0493530663143</v>
      </c>
      <c r="G496" s="264">
        <f t="shared" si="15"/>
        <v>2150.7990756011609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26500761.000000004</v>
      </c>
      <c r="C498" s="240">
        <f>E71</f>
        <v>29565462.000000004</v>
      </c>
      <c r="D498" s="240">
        <f>'Prior Year'!E59</f>
        <v>30512.543497289258</v>
      </c>
      <c r="E498" s="180">
        <f>E59</f>
        <v>35366.140114308138</v>
      </c>
      <c r="F498" s="263">
        <f t="shared" si="15"/>
        <v>868.52022029413376</v>
      </c>
      <c r="G498" s="263">
        <f t="shared" si="15"/>
        <v>835.98215424246018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2233</v>
      </c>
      <c r="E503" s="180">
        <f>J59</f>
        <v>2362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1163</v>
      </c>
      <c r="E508" s="180">
        <f>O59</f>
        <v>1143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26352204.460000001</v>
      </c>
      <c r="C509" s="240">
        <f>P71</f>
        <v>26559742.380000003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2637002.6500000004</v>
      </c>
      <c r="C511" s="240">
        <f>R71</f>
        <v>3221591.3699999996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-160533.00999999998</v>
      </c>
      <c r="C512" s="240">
        <f>S71</f>
        <v>-98625.2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7303971.4300000006</v>
      </c>
      <c r="C514" s="240">
        <f>U71</f>
        <v>8284019.0199999996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1573850.6999999997</v>
      </c>
      <c r="C515" s="240">
        <f>V71</f>
        <v>1824627.5399999998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12670401.209999999</v>
      </c>
      <c r="C518" s="240">
        <f>Y71</f>
        <v>12862986.129999999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30245.890000000003</v>
      </c>
      <c r="C519" s="240">
        <f>Z71</f>
        <v>5108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667246.71</v>
      </c>
      <c r="C520" s="240">
        <f>AA71</f>
        <v>733586.43999999983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14395512.49</v>
      </c>
      <c r="C521" s="240">
        <f>AB71</f>
        <v>17278919.299999997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3626441.5500000003</v>
      </c>
      <c r="C522" s="240">
        <f>AC71</f>
        <v>3935268.2900000005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1366200.97</v>
      </c>
      <c r="C524" s="240">
        <f>AE71</f>
        <v>1083255.0100000002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8962955.8899999987</v>
      </c>
      <c r="C526" s="240">
        <f>AG71</f>
        <v>9912072.9400000013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4304048.2699999996</v>
      </c>
      <c r="C529" s="240">
        <f>AJ71</f>
        <v>5128661.18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496764.40000000014</v>
      </c>
      <c r="C530" s="240">
        <f>AK71</f>
        <v>505805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177936.93</v>
      </c>
      <c r="C531" s="240">
        <f>AL71</f>
        <v>127026.62000000001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12598.529999999997</v>
      </c>
      <c r="C537" s="240">
        <f>AR71</f>
        <v>24626.73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0</v>
      </c>
      <c r="C541" s="240">
        <f>AV71</f>
        <v>0.48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1049.01</v>
      </c>
      <c r="C543" s="240">
        <f>AX71</f>
        <v>3942.35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2841776.92</v>
      </c>
      <c r="C544" s="240">
        <f>AY71</f>
        <v>2864660</v>
      </c>
      <c r="D544" s="240">
        <f>'Prior Year'!AY59</f>
        <v>161175</v>
      </c>
      <c r="E544" s="180">
        <f>AY59</f>
        <v>177772.30000000002</v>
      </c>
      <c r="F544" s="263">
        <f t="shared" ref="F544:G550" si="19">IF(B544=0,"",IF(D544=0,"",B544/D544))</f>
        <v>17.631623514813089</v>
      </c>
      <c r="G544" s="263">
        <f t="shared" si="19"/>
        <v>16.114209019065399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353102.58999999997</v>
      </c>
      <c r="C546" s="240">
        <f>BA71</f>
        <v>433420.18000000005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617076.87999999989</v>
      </c>
      <c r="C547" s="240">
        <f>BB71</f>
        <v>771253.6100000001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21994.320000000007</v>
      </c>
      <c r="C549" s="240">
        <f>BD71</f>
        <v>-94455.329999999987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7215092.7599999998</v>
      </c>
      <c r="C550" s="240">
        <f>BE71</f>
        <v>6925637.1599999992</v>
      </c>
      <c r="D550" s="240">
        <f>'Prior Year'!BE59</f>
        <v>217104.36999999991</v>
      </c>
      <c r="E550" s="180">
        <f>BE59</f>
        <v>217104.36999999991</v>
      </c>
      <c r="F550" s="263">
        <f t="shared" si="19"/>
        <v>33.233291250655171</v>
      </c>
      <c r="G550" s="263">
        <f t="shared" si="19"/>
        <v>31.900035729359118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2013914.13</v>
      </c>
      <c r="C551" s="240">
        <f>BF71</f>
        <v>2117330.0499999998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5784.82</v>
      </c>
      <c r="C552" s="240">
        <f>BG71</f>
        <v>5925.96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49815.819999999992</v>
      </c>
      <c r="C553" s="240">
        <f>BH71</f>
        <v>51592.899999999994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172790</v>
      </c>
      <c r="C557" s="240">
        <f>BL71</f>
        <v>180845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3556432.6499999994</v>
      </c>
      <c r="C559" s="240">
        <f>BN71</f>
        <v>3228325.6599999997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441.05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3.99</v>
      </c>
      <c r="C561" s="240">
        <f>BP71</f>
        <v>1190.98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80362.19</v>
      </c>
      <c r="C564" s="240">
        <f>BS71</f>
        <v>86266.580000000016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342450.55000000005</v>
      </c>
      <c r="C565" s="240">
        <f>BT71</f>
        <v>359065.67999999993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183233.05</v>
      </c>
      <c r="C567" s="240">
        <f>BV71</f>
        <v>197851.78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2993587.5599999996</v>
      </c>
      <c r="C568" s="240">
        <f>BW71</f>
        <v>3274597.9400000004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4631886.9399999995</v>
      </c>
      <c r="C570" s="240">
        <f>BY71</f>
        <v>4471146.0199999996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387465.22</v>
      </c>
      <c r="C572" s="240">
        <f>CA71</f>
        <v>427217.43999999994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50551170.900032893</v>
      </c>
      <c r="C574" s="240">
        <f>CC71</f>
        <v>58203469.251934968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8488868.5899997614</v>
      </c>
      <c r="C575" s="240">
        <f>CD71</f>
        <v>8539523.2099999711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188143.3299999999</v>
      </c>
      <c r="E612" s="180">
        <f>SUM(C624:D647)+SUM(C668:D713)</f>
        <v>156551263.40733892</v>
      </c>
      <c r="F612" s="180">
        <f>CE64-(AX64+BD64+BE64+BG64+BJ64+BN64+BP64+BQ64+CB64+CC64+CD64)</f>
        <v>42274464.339999989</v>
      </c>
      <c r="G612" s="180">
        <f>CE77-(AX77+AY77+BD77+BE77+BG77+BJ77+BN77+BP77+BQ77+CB77+CC77+CD77)</f>
        <v>163369.71391338794</v>
      </c>
      <c r="H612" s="197">
        <f>CE60-(AX60+AY60+AZ60+BD60+BE60+BG60+BJ60+BN60+BO60+BP60+BQ60+BR60+CB60+CC60+CD60)</f>
        <v>699.51999999999987</v>
      </c>
      <c r="I612" s="180">
        <f>CE78-(AX78+AY78+AZ78+BD78+BE78+BF78+BG78+BJ78+BN78+BO78+BP78+BQ78+BR78+CB78+CC78+CD78)</f>
        <v>1444472.1952889524</v>
      </c>
      <c r="J612" s="180">
        <f>CE79-(AX79+AY79+AZ79+BA79+BD79+BE79+BF79+BG79+BJ79+BN79+BO79+BP79+BQ79+BR79+CB79+CC79+CD79)</f>
        <v>961258.1</v>
      </c>
      <c r="K612" s="180">
        <f>CE75-(AW75+AX75+AY75+AZ75+BA75+BB75+BC75+BD75+BE75+BF75+BG75+BH75+BI75+BJ75+BK75+BL75+BM75+BN75+BO75+BP75+BQ75+BR75+BS75+BT75+BU75+BV75+BW75+BX75+CB75+CC75+CD75)</f>
        <v>773284351.24000001</v>
      </c>
      <c r="L612" s="197">
        <f>CE80-(AW80+AX80+AY80+AZ80+BA80+BB80+BC80+BD80+BE80+BF80+BG80+BH80+BI80+BJ80+BK80+BL80+BM80+BN80+BO80+BP80+BQ80+BR80+BS80+BT80+BU80+BV80+BW80+BX80+BY80+BZ80+CA80+CB80+CC80+CD80)</f>
        <v>265.58999999999997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6925637.1599999992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8539523.2099999711</v>
      </c>
      <c r="D615" s="266">
        <f>SUM(C614:C615)</f>
        <v>15465160.369999971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3942.35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5925.96</v>
      </c>
      <c r="D618" s="180">
        <f>(D615/D612)*BG76</f>
        <v>20686.155914824059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3228325.6599999997</v>
      </c>
      <c r="D619" s="180">
        <f>(D615/D612)*BN76</f>
        <v>439023.91616099223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58203469.251934968</v>
      </c>
      <c r="D620" s="180">
        <f>(D615/D612)*CC76</f>
        <v>1255443.18058526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1190.98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63158007.454596035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-94455.329999999987</v>
      </c>
      <c r="D624" s="180">
        <f>(D615/D612)*BD76</f>
        <v>137237.51169145654</v>
      </c>
      <c r="E624" s="180">
        <f>(E623/E612)*SUM(C624:D624)</f>
        <v>17259.76074151713</v>
      </c>
      <c r="F624" s="180">
        <f>SUM(C624:E624)</f>
        <v>60041.942432973687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2864660</v>
      </c>
      <c r="D625" s="180">
        <f>(D615/D612)*AY76</f>
        <v>779248.13446224562</v>
      </c>
      <c r="E625" s="180">
        <f>(E623/E612)*SUM(C625:D625)</f>
        <v>1470074.2243223628</v>
      </c>
      <c r="F625" s="180">
        <f>(F624/F612)*AY64</f>
        <v>640.4515337248564</v>
      </c>
      <c r="G625" s="180">
        <f>SUM(C625:F625)</f>
        <v>5114622.8103183331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441.05</v>
      </c>
      <c r="D627" s="180">
        <f>(D615/D612)*BO76</f>
        <v>0</v>
      </c>
      <c r="E627" s="180">
        <f>(E623/E612)*SUM(C627:D627)</f>
        <v>177.93429820729085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618.98429820729086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2117330.0499999998</v>
      </c>
      <c r="D629" s="180">
        <f>(D615/D612)*BF76</f>
        <v>186517.35033905777</v>
      </c>
      <c r="E629" s="180">
        <f>(E623/E612)*SUM(C629:D629)</f>
        <v>929448.9748464385</v>
      </c>
      <c r="F629" s="180">
        <f>(F624/F612)*BF64</f>
        <v>548.808529778207</v>
      </c>
      <c r="G629" s="180">
        <f>(G625/G612)*BF77</f>
        <v>0</v>
      </c>
      <c r="H629" s="180">
        <f>(H628/H612)*BF60</f>
        <v>28.14771632830216</v>
      </c>
      <c r="I629" s="180">
        <f>SUM(C629:H629)</f>
        <v>3233873.3314316031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433420.18000000005</v>
      </c>
      <c r="D630" s="180">
        <f>(D615/D612)*BA76</f>
        <v>69056.87557483108</v>
      </c>
      <c r="E630" s="180">
        <f>(E623/E612)*SUM(C630:D630)</f>
        <v>202716.0236911313</v>
      </c>
      <c r="F630" s="180">
        <f>(F624/F612)*BA64</f>
        <v>15.406126778615588</v>
      </c>
      <c r="G630" s="180">
        <f>(G625/G612)*BA77</f>
        <v>0</v>
      </c>
      <c r="H630" s="180">
        <f>(H628/H612)*BA60</f>
        <v>1.8847732090312355</v>
      </c>
      <c r="I630" s="180">
        <f>(I629/I612)*BA78</f>
        <v>17658.03079840347</v>
      </c>
      <c r="J630" s="180">
        <f>SUM(C630:I630)</f>
        <v>722868.40096435347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771253.6100000001</v>
      </c>
      <c r="D632" s="180">
        <f>(D615/D612)*BB76</f>
        <v>34142.10331709974</v>
      </c>
      <c r="E632" s="180">
        <f>(E623/E612)*SUM(C632:D632)</f>
        <v>324923.52574138663</v>
      </c>
      <c r="F632" s="180">
        <f>(F624/F612)*BB64</f>
        <v>1.896284205406457</v>
      </c>
      <c r="G632" s="180">
        <f>(G625/G612)*BB77</f>
        <v>0</v>
      </c>
      <c r="H632" s="180">
        <f>(H628/H612)*BB60</f>
        <v>7.6629746432913146</v>
      </c>
      <c r="I632" s="180">
        <f>(I629/I612)*BB78</f>
        <v>8730.2286249879362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51592.899999999994</v>
      </c>
      <c r="D636" s="180">
        <f>(D615/D612)*BH76</f>
        <v>135171.85525761911</v>
      </c>
      <c r="E636" s="180">
        <f>(E623/E612)*SUM(C636:D636)</f>
        <v>75347.139001521122</v>
      </c>
      <c r="F636" s="180">
        <f>(F624/F612)*BH64</f>
        <v>0.15567784034228754</v>
      </c>
      <c r="G636" s="180">
        <f>(G625/G612)*BH77</f>
        <v>0</v>
      </c>
      <c r="H636" s="180">
        <f>(H628/H612)*BH60</f>
        <v>0</v>
      </c>
      <c r="I636" s="180">
        <f>(I629/I612)*BH78</f>
        <v>34563.810820400162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180845</v>
      </c>
      <c r="D637" s="180">
        <f>(D615/D612)*BL76</f>
        <v>648535.56537795207</v>
      </c>
      <c r="E637" s="180">
        <f>(E623/E612)*SUM(C637:D637)</f>
        <v>334599.81600111554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165832.30694957339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86266.580000000016</v>
      </c>
      <c r="D639" s="180">
        <f>(D615/D612)*BS76</f>
        <v>103807.2501856195</v>
      </c>
      <c r="E639" s="180">
        <f>(E623/E612)*SUM(C639:D639)</f>
        <v>76682.130329100983</v>
      </c>
      <c r="F639" s="180">
        <f>(F624/F612)*BS64</f>
        <v>0.16124537190092059</v>
      </c>
      <c r="G639" s="180">
        <f>(G625/G612)*BS77</f>
        <v>0</v>
      </c>
      <c r="H639" s="180">
        <f>(H628/H612)*BS60</f>
        <v>0.88487005118837347</v>
      </c>
      <c r="I639" s="180">
        <f>(I629/I612)*BS78</f>
        <v>26543.796046621635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359065.67999999993</v>
      </c>
      <c r="D640" s="180">
        <f>(D615/D612)*BT76</f>
        <v>107431.39631247554</v>
      </c>
      <c r="E640" s="180">
        <f>(E623/E612)*SUM(C640:D640)</f>
        <v>188200.49855892378</v>
      </c>
      <c r="F640" s="180">
        <f>(F624/F612)*BT64</f>
        <v>1.2887841356171439</v>
      </c>
      <c r="G640" s="180">
        <f>(G625/G612)*BT77</f>
        <v>0</v>
      </c>
      <c r="H640" s="180">
        <f>(H628/H612)*BT60</f>
        <v>3.2386243873494465</v>
      </c>
      <c r="I640" s="180">
        <f>(I629/I612)*BT78</f>
        <v>27470.500062597461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197851.78</v>
      </c>
      <c r="D642" s="180">
        <f>(D615/D612)*BV76</f>
        <v>435917.62262200617</v>
      </c>
      <c r="E642" s="180">
        <f>(E623/E612)*SUM(C642:D642)</f>
        <v>255683.74080217804</v>
      </c>
      <c r="F642" s="180">
        <f>(F624/F612)*BV64</f>
        <v>0</v>
      </c>
      <c r="G642" s="180">
        <f>(G625/G612)*BV77</f>
        <v>0</v>
      </c>
      <c r="H642" s="180">
        <f>(H628/H612)*BV60</f>
        <v>1.1591797670567694</v>
      </c>
      <c r="I642" s="180">
        <f>(I629/I612)*BV78</f>
        <v>111465.32103794844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3274597.9400000004</v>
      </c>
      <c r="D643" s="180">
        <f>(D615/D612)*BW76</f>
        <v>85897.77052766089</v>
      </c>
      <c r="E643" s="180">
        <f>(E623/E612)*SUM(C643:D643)</f>
        <v>1355736.1883717279</v>
      </c>
      <c r="F643" s="180">
        <f>(F624/F612)*BW64</f>
        <v>0.89365982959374823</v>
      </c>
      <c r="G643" s="180">
        <f>(G625/G612)*BW77</f>
        <v>0</v>
      </c>
      <c r="H643" s="180">
        <f>(H628/H612)*BW60</f>
        <v>1.2830615742231415</v>
      </c>
      <c r="I643" s="180">
        <f>(I629/I612)*BW78</f>
        <v>21964.293415621134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9480138.9737259448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4471146.0199999996</v>
      </c>
      <c r="D645" s="180">
        <f>(D615/D612)*BY76</f>
        <v>135225.28449287557</v>
      </c>
      <c r="E645" s="180">
        <f>(E623/E612)*SUM(C645:D645)</f>
        <v>1858364.0071355687</v>
      </c>
      <c r="F645" s="180">
        <f>(F624/F612)*BY64</f>
        <v>32.475709842125717</v>
      </c>
      <c r="G645" s="180">
        <f>(G625/G612)*BY77</f>
        <v>0</v>
      </c>
      <c r="H645" s="180">
        <f>(H628/H612)*BY60</f>
        <v>26.024028205450062</v>
      </c>
      <c r="I645" s="180">
        <f>(I629/I612)*BY78</f>
        <v>34577.472821089308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427217.43999999994</v>
      </c>
      <c r="D647" s="180">
        <f>(D615/D612)*CA76</f>
        <v>380233.67363774474</v>
      </c>
      <c r="E647" s="180">
        <f>(E623/E612)*SUM(C647:D647)</f>
        <v>325752.74286776455</v>
      </c>
      <c r="F647" s="180">
        <f>(F624/F612)*CA64</f>
        <v>0</v>
      </c>
      <c r="G647" s="180">
        <f>(G625/G612)*CA77</f>
        <v>0</v>
      </c>
      <c r="H647" s="180">
        <f>(H628/H612)*CA60</f>
        <v>2.7696432602196084</v>
      </c>
      <c r="I647" s="180">
        <f>(I629/I612)*CA78</f>
        <v>97226.783919724345</v>
      </c>
      <c r="J647" s="180">
        <f>(J630/J612)*CA79</f>
        <v>0</v>
      </c>
      <c r="K647" s="180">
        <v>0</v>
      </c>
      <c r="L647" s="180">
        <f>SUM(C645:K647)</f>
        <v>7729804.6942560757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92049247.471934944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6705890.1599999992</v>
      </c>
      <c r="D668" s="180">
        <f>(D615/D612)*C76</f>
        <v>460484.3849929173</v>
      </c>
      <c r="E668" s="180">
        <f>(E623/E612)*SUM(C668:D668)</f>
        <v>2891154.8018453866</v>
      </c>
      <c r="F668" s="180">
        <f>(F624/F612)*C64</f>
        <v>1062.4931078791874</v>
      </c>
      <c r="G668" s="180">
        <f>(G625/G612)*C77</f>
        <v>0</v>
      </c>
      <c r="H668" s="180">
        <f>(H628/H612)*C60</f>
        <v>35.598322159308267</v>
      </c>
      <c r="I668" s="180">
        <f>(I629/I612)*C78</f>
        <v>117747.1089548161</v>
      </c>
      <c r="J668" s="180">
        <f>(J630/J612)*C79</f>
        <v>58564.660378364468</v>
      </c>
      <c r="K668" s="180">
        <f>(K644/K612)*C75</f>
        <v>97935.137395945989</v>
      </c>
      <c r="L668" s="180">
        <f>(L647/L612)*C80</f>
        <v>824233.0996699126</v>
      </c>
      <c r="M668" s="180">
        <f t="shared" ref="M668:M713" si="20">ROUND(SUM(D668:L668),0)</f>
        <v>4451217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29565462.000000004</v>
      </c>
      <c r="D670" s="180">
        <f>(D615/D612)*E76</f>
        <v>4604162.4216825878</v>
      </c>
      <c r="E670" s="180">
        <f>(E623/E612)*SUM(C670:D670)</f>
        <v>13785167.53537875</v>
      </c>
      <c r="F670" s="180">
        <f>(F624/F612)*E64</f>
        <v>3527.6158900192327</v>
      </c>
      <c r="G670" s="180">
        <f>(G625/G612)*E77</f>
        <v>5114622.8103183331</v>
      </c>
      <c r="H670" s="180">
        <f>(H628/H612)*E60</f>
        <v>220.2441557407862</v>
      </c>
      <c r="I670" s="180">
        <f>(I629/I612)*E78</f>
        <v>1177296.8464932162</v>
      </c>
      <c r="J670" s="180">
        <f>(J630/J612)*E79</f>
        <v>664303.74058598897</v>
      </c>
      <c r="K670" s="180">
        <f>(K644/K612)*E75</f>
        <v>1110886.2868257032</v>
      </c>
      <c r="L670" s="180">
        <f>(L647/L612)*E80</f>
        <v>4396782.9931897502</v>
      </c>
      <c r="M670" s="180">
        <f t="shared" si="20"/>
        <v>30856970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26559742.380000003</v>
      </c>
      <c r="D681" s="180">
        <f>(D615/D612)*P76</f>
        <v>2524473.8266903507</v>
      </c>
      <c r="E681" s="180">
        <f>(E623/E612)*SUM(C681:D681)</f>
        <v>11733544.041824199</v>
      </c>
      <c r="F681" s="180">
        <f>(F624/F612)*P64</f>
        <v>20231.062909550732</v>
      </c>
      <c r="G681" s="180">
        <f>(G625/G612)*P77</f>
        <v>0</v>
      </c>
      <c r="H681" s="180">
        <f>(H628/H612)*P60</f>
        <v>88.31887980911155</v>
      </c>
      <c r="I681" s="180">
        <f>(I629/I612)*P78</f>
        <v>645514.81963815622</v>
      </c>
      <c r="J681" s="180">
        <f>(J630/J612)*P79</f>
        <v>0</v>
      </c>
      <c r="K681" s="180">
        <f>(K644/K612)*P75</f>
        <v>2248787.3080234192</v>
      </c>
      <c r="L681" s="180">
        <f>(L647/L612)*P80</f>
        <v>890590.84921960905</v>
      </c>
      <c r="M681" s="180">
        <f t="shared" si="20"/>
        <v>18063230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3221591.3699999996</v>
      </c>
      <c r="D683" s="180">
        <f>(D615/D612)*R76</f>
        <v>16404.419200196444</v>
      </c>
      <c r="E683" s="180">
        <f>(E623/E612)*SUM(C683:D683)</f>
        <v>1306315.6294059625</v>
      </c>
      <c r="F683" s="180">
        <f>(F624/F612)*R64</f>
        <v>602.4185326053572</v>
      </c>
      <c r="G683" s="180">
        <f>(G625/G612)*R77</f>
        <v>0</v>
      </c>
      <c r="H683" s="180">
        <f>(H628/H612)*R60</f>
        <v>0</v>
      </c>
      <c r="I683" s="180">
        <f>(I629/I612)*R78</f>
        <v>4194.6545808186693</v>
      </c>
      <c r="J683" s="180">
        <f>(J630/J612)*R79</f>
        <v>0</v>
      </c>
      <c r="K683" s="180">
        <f>(K644/K612)*R75</f>
        <v>496464.21866527799</v>
      </c>
      <c r="L683" s="180">
        <f>(L647/L612)*R80</f>
        <v>0</v>
      </c>
      <c r="M683" s="180">
        <f t="shared" si="20"/>
        <v>1823981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-98625.2</v>
      </c>
      <c r="D684" s="180">
        <f>(D615/D612)*S76</f>
        <v>330256.78896710568</v>
      </c>
      <c r="E684" s="180">
        <f>(E623/E612)*SUM(C684:D684)</f>
        <v>93447.917980958169</v>
      </c>
      <c r="F684" s="180">
        <f>(F624/F612)*S64</f>
        <v>-381.78505432148938</v>
      </c>
      <c r="G684" s="180">
        <f>(G625/G612)*S77</f>
        <v>0</v>
      </c>
      <c r="H684" s="180">
        <f>(H628/H612)*S60</f>
        <v>0.61056033531997767</v>
      </c>
      <c r="I684" s="180">
        <f>(I629/I612)*S78</f>
        <v>84447.558659726579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507771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8284019.0199999996</v>
      </c>
      <c r="D686" s="180">
        <f>(D615/D612)*U76</f>
        <v>391750.55079432903</v>
      </c>
      <c r="E686" s="180">
        <f>(E623/E612)*SUM(C686:D686)</f>
        <v>3500095.1592505565</v>
      </c>
      <c r="F686" s="180">
        <f>(F624/F612)*U64</f>
        <v>1622.7413100841959</v>
      </c>
      <c r="G686" s="180">
        <f>(G625/G612)*U77</f>
        <v>0</v>
      </c>
      <c r="H686" s="180">
        <f>(H628/H612)*U60</f>
        <v>29.280349993823283</v>
      </c>
      <c r="I686" s="180">
        <f>(I629/I612)*U78</f>
        <v>100171.68071442547</v>
      </c>
      <c r="J686" s="180">
        <f>(J630/J612)*U79</f>
        <v>0</v>
      </c>
      <c r="K686" s="180">
        <f>(K644/K612)*U75</f>
        <v>792259.88232023362</v>
      </c>
      <c r="L686" s="180">
        <f>(L647/L612)*U80</f>
        <v>8149.1973131206059</v>
      </c>
      <c r="M686" s="180">
        <f t="shared" si="20"/>
        <v>4794078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1824627.5399999998</v>
      </c>
      <c r="D687" s="180">
        <f>(D615/D612)*V76</f>
        <v>134005.4539525593</v>
      </c>
      <c r="E687" s="180">
        <f>(E623/E612)*SUM(C687:D687)</f>
        <v>790177.95538962376</v>
      </c>
      <c r="F687" s="180">
        <f>(F624/F612)*V64</f>
        <v>301.50600721302175</v>
      </c>
      <c r="G687" s="180">
        <f>(G625/G612)*V77</f>
        <v>0</v>
      </c>
      <c r="H687" s="180">
        <f>(H628/H612)*V60</f>
        <v>14.883514260988441</v>
      </c>
      <c r="I687" s="180">
        <f>(I629/I612)*V78</f>
        <v>34265.558836124881</v>
      </c>
      <c r="J687" s="180">
        <f>(J630/J612)*V79</f>
        <v>0</v>
      </c>
      <c r="K687" s="180">
        <f>(K644/K612)*V75</f>
        <v>167917.03597134317</v>
      </c>
      <c r="L687" s="180">
        <f>(L647/L612)*V80</f>
        <v>0</v>
      </c>
      <c r="M687" s="180">
        <f t="shared" si="20"/>
        <v>1126682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12862986.129999999</v>
      </c>
      <c r="D690" s="180">
        <f>(D615/D612)*Y76</f>
        <v>336404.43897453509</v>
      </c>
      <c r="E690" s="180">
        <f>(E623/E612)*SUM(C690:D690)</f>
        <v>5325074.929496468</v>
      </c>
      <c r="F690" s="180">
        <f>(F624/F612)*Y64</f>
        <v>1450.6283012183501</v>
      </c>
      <c r="G690" s="180">
        <f>(G625/G612)*Y77</f>
        <v>0</v>
      </c>
      <c r="H690" s="180">
        <f>(H628/H612)*Y60</f>
        <v>8.6186342985747562</v>
      </c>
      <c r="I690" s="180">
        <f>(I629/I612)*Y78</f>
        <v>86019.52947748189</v>
      </c>
      <c r="J690" s="180">
        <f>(J630/J612)*Y79</f>
        <v>0</v>
      </c>
      <c r="K690" s="180">
        <f>(K644/K612)*Y75</f>
        <v>944515.37377075723</v>
      </c>
      <c r="L690" s="180">
        <f>(L647/L612)*Y80</f>
        <v>157163.0910387545</v>
      </c>
      <c r="M690" s="180">
        <f t="shared" si="20"/>
        <v>6850637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5108</v>
      </c>
      <c r="D691" s="180">
        <f>(D615/D612)*Z76</f>
        <v>18318.829798846418</v>
      </c>
      <c r="E691" s="180">
        <f>(E623/E612)*SUM(C691:D691)</f>
        <v>9451.1654449141515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4684.1745747419382</v>
      </c>
      <c r="J691" s="180">
        <f>(J630/J612)*Z79</f>
        <v>0</v>
      </c>
      <c r="K691" s="180">
        <f>(K644/K612)*Z75</f>
        <v>21.380702122920212</v>
      </c>
      <c r="L691" s="180">
        <f>(L647/L612)*Z80</f>
        <v>0</v>
      </c>
      <c r="M691" s="180">
        <f t="shared" si="20"/>
        <v>32476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733586.43999999983</v>
      </c>
      <c r="D692" s="180">
        <f>(D615/D612)*AA76</f>
        <v>156885.49646583624</v>
      </c>
      <c r="E692" s="180">
        <f>(E623/E612)*SUM(C692:D692)</f>
        <v>359246.11515323847</v>
      </c>
      <c r="F692" s="180">
        <f>(F624/F612)*AA64</f>
        <v>385.89233029423127</v>
      </c>
      <c r="G692" s="180">
        <f>(G625/G612)*AA77</f>
        <v>0</v>
      </c>
      <c r="H692" s="180">
        <f>(H628/H612)*AA60</f>
        <v>1.778588802888631</v>
      </c>
      <c r="I692" s="180">
        <f>(I629/I612)*AA78</f>
        <v>40116.047900467609</v>
      </c>
      <c r="J692" s="180">
        <f>(J630/J612)*AA79</f>
        <v>0</v>
      </c>
      <c r="K692" s="180">
        <f>(K644/K612)*AA75</f>
        <v>70352.262477835699</v>
      </c>
      <c r="L692" s="180">
        <f>(L647/L612)*AA80</f>
        <v>0</v>
      </c>
      <c r="M692" s="180">
        <f t="shared" si="20"/>
        <v>626988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17278919.299999997</v>
      </c>
      <c r="D693" s="180">
        <f>(D615/D612)*AB76</f>
        <v>189441.9844781718</v>
      </c>
      <c r="E693" s="180">
        <f>(E623/E612)*SUM(C693:D693)</f>
        <v>7047320.2720440598</v>
      </c>
      <c r="F693" s="180">
        <f>(F624/F612)*AB64</f>
        <v>26533.026559545357</v>
      </c>
      <c r="G693" s="180">
        <f>(G625/G612)*AB77</f>
        <v>0</v>
      </c>
      <c r="H693" s="180">
        <f>(H628/H612)*AB60</f>
        <v>21.511190944389362</v>
      </c>
      <c r="I693" s="180">
        <f>(I629/I612)*AB78</f>
        <v>48440.830381927</v>
      </c>
      <c r="J693" s="180">
        <f>(J630/J612)*AB79</f>
        <v>0</v>
      </c>
      <c r="K693" s="180">
        <f>(K644/K612)*AB75</f>
        <v>1406111.2508704774</v>
      </c>
      <c r="L693" s="180">
        <f>(L647/L612)*AB80</f>
        <v>0</v>
      </c>
      <c r="M693" s="180">
        <f t="shared" si="20"/>
        <v>8717869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3935268.2900000005</v>
      </c>
      <c r="D694" s="180">
        <f>(D615/D612)*AC76</f>
        <v>156516.42374844945</v>
      </c>
      <c r="E694" s="180">
        <f>(E623/E612)*SUM(C694:D694)</f>
        <v>1650762.5925771475</v>
      </c>
      <c r="F694" s="180">
        <f>(F624/F612)*AC64</f>
        <v>943.648025316028</v>
      </c>
      <c r="G694" s="180">
        <f>(G625/G612)*AC77</f>
        <v>0</v>
      </c>
      <c r="H694" s="180">
        <f>(H628/H612)*AC60</f>
        <v>28.784822765157791</v>
      </c>
      <c r="I694" s="180">
        <f>(I629/I612)*AC78</f>
        <v>40021.675003399534</v>
      </c>
      <c r="J694" s="180">
        <f>(J630/J612)*AC79</f>
        <v>0</v>
      </c>
      <c r="K694" s="180">
        <f>(K644/K612)*AC75</f>
        <v>546776.91212566791</v>
      </c>
      <c r="L694" s="180">
        <f>(L647/L612)*AC80</f>
        <v>0</v>
      </c>
      <c r="M694" s="180">
        <f t="shared" si="20"/>
        <v>2395050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1083255.0100000002</v>
      </c>
      <c r="D696" s="180">
        <f>(D615/D612)*AE76</f>
        <v>187076.30233866358</v>
      </c>
      <c r="E696" s="180">
        <f>(E623/E612)*SUM(C696:D696)</f>
        <v>512494.07221795019</v>
      </c>
      <c r="F696" s="180">
        <f>(F624/F612)*AE64</f>
        <v>34.762360386534802</v>
      </c>
      <c r="G696" s="180">
        <f>(G625/G612)*AE77</f>
        <v>0</v>
      </c>
      <c r="H696" s="180">
        <f>(H628/H612)*AE60</f>
        <v>0</v>
      </c>
      <c r="I696" s="180">
        <f>(I629/I612)*AE78</f>
        <v>47835.919028336968</v>
      </c>
      <c r="J696" s="180">
        <f>(J630/J612)*AE79</f>
        <v>0</v>
      </c>
      <c r="K696" s="180">
        <f>(K644/K612)*AE75</f>
        <v>40684.895498978593</v>
      </c>
      <c r="L696" s="180">
        <f>(L647/L612)*AE80</f>
        <v>0</v>
      </c>
      <c r="M696" s="180">
        <f t="shared" si="20"/>
        <v>788126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9912072.9400000013</v>
      </c>
      <c r="D698" s="180">
        <f>(D615/D612)*AG76</f>
        <v>996631.14301483077</v>
      </c>
      <c r="E698" s="180">
        <f>(E623/E612)*SUM(C698:D698)</f>
        <v>4400935.5069997795</v>
      </c>
      <c r="F698" s="180">
        <f>(F624/F612)*AG64</f>
        <v>1539.9351007491414</v>
      </c>
      <c r="G698" s="180">
        <f>(G625/G612)*AG77</f>
        <v>0</v>
      </c>
      <c r="H698" s="180">
        <f>(H628/H612)*AG60</f>
        <v>72.97523312150517</v>
      </c>
      <c r="I698" s="180">
        <f>(I629/I612)*AG78</f>
        <v>254841.29236246558</v>
      </c>
      <c r="J698" s="180">
        <f>(J630/J612)*AG79</f>
        <v>0</v>
      </c>
      <c r="K698" s="180">
        <f>(K644/K612)*AG75</f>
        <v>1356753.5616553938</v>
      </c>
      <c r="L698" s="180">
        <f>(L647/L612)*AG80</f>
        <v>1421452.84561718</v>
      </c>
      <c r="M698" s="180">
        <f t="shared" si="20"/>
        <v>8432227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5128661.18</v>
      </c>
      <c r="D701" s="180">
        <f>(D615/D612)*AJ76</f>
        <v>8772.2584408726998</v>
      </c>
      <c r="E701" s="180">
        <f>(E623/E612)*SUM(C701:D701)</f>
        <v>2072612.2059985166</v>
      </c>
      <c r="F701" s="180">
        <f>(F624/F612)*AJ64</f>
        <v>947.7506427419554</v>
      </c>
      <c r="G701" s="180">
        <f>(G625/G612)*AJ77</f>
        <v>0</v>
      </c>
      <c r="H701" s="180">
        <f>(H628/H612)*AJ60</f>
        <v>22.95352912782641</v>
      </c>
      <c r="I701" s="180">
        <f>(I629/I612)*AJ78</f>
        <v>2243.0903285311838</v>
      </c>
      <c r="J701" s="180">
        <f>(J630/J612)*AJ79</f>
        <v>0</v>
      </c>
      <c r="K701" s="180">
        <f>(K644/K612)*AJ75</f>
        <v>176324.6113948921</v>
      </c>
      <c r="L701" s="180">
        <f>(L647/L612)*AJ80</f>
        <v>31432.618207750907</v>
      </c>
      <c r="M701" s="180">
        <f t="shared" si="20"/>
        <v>2292355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505805</v>
      </c>
      <c r="D702" s="180">
        <f>(D615/D612)*AK76</f>
        <v>0</v>
      </c>
      <c r="E702" s="180">
        <f>(E623/E612)*SUM(C702:D702)</f>
        <v>204058.62760398764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20038.327490092648</v>
      </c>
      <c r="L702" s="180">
        <f>(L647/L612)*AK80</f>
        <v>0</v>
      </c>
      <c r="M702" s="180">
        <f t="shared" si="20"/>
        <v>224097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127026.62000000001</v>
      </c>
      <c r="D703" s="180">
        <f>(D615/D612)*AL76</f>
        <v>0</v>
      </c>
      <c r="E703" s="180">
        <f>(E623/E612)*SUM(C703:D703)</f>
        <v>51246.780372620378</v>
      </c>
      <c r="F703" s="180">
        <f>(F624/F612)*AL64</f>
        <v>-1.2918235533557856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4310.5285378035333</v>
      </c>
      <c r="L703" s="180">
        <f>(L647/L612)*AL80</f>
        <v>0</v>
      </c>
      <c r="M703" s="180">
        <f t="shared" si="20"/>
        <v>55556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24626.73</v>
      </c>
      <c r="D709" s="180">
        <f>(D615/D612)*AR76</f>
        <v>0</v>
      </c>
      <c r="E709" s="180">
        <f>(E623/E612)*SUM(C709:D709)</f>
        <v>9935.2452549380705</v>
      </c>
      <c r="F709" s="180">
        <f>(F624/F612)*AR64</f>
        <v>0</v>
      </c>
      <c r="G709" s="180">
        <f>(G625/G612)*AR77</f>
        <v>0</v>
      </c>
      <c r="H709" s="180">
        <f>(H628/H612)*AR60</f>
        <v>0.37164542149911683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9936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0.48</v>
      </c>
      <c r="D713" s="180">
        <f>(D615/D612)*AV76</f>
        <v>0</v>
      </c>
      <c r="E713" s="180">
        <f>(E623/E612)*SUM(C713:D713)</f>
        <v>0.19364802888447932</v>
      </c>
      <c r="F713" s="180">
        <f>(F624/F612)*AV64</f>
        <v>6.8173855819996367E-4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219709270.86193496</v>
      </c>
      <c r="D715" s="180">
        <f>SUM(D616:D647)+SUM(D668:D713)</f>
        <v>15465160.369999975</v>
      </c>
      <c r="E715" s="180">
        <f>SUM(E624:E647)+SUM(E668:E713)</f>
        <v>63158007.454596028</v>
      </c>
      <c r="F715" s="180">
        <f>SUM(F625:F648)+SUM(F668:F713)</f>
        <v>60041.942432973694</v>
      </c>
      <c r="G715" s="180">
        <f>SUM(G626:G647)+SUM(G668:G713)</f>
        <v>5114622.8103183331</v>
      </c>
      <c r="H715" s="180">
        <f>SUM(H629:H647)+SUM(H668:H713)</f>
        <v>618.98429820729098</v>
      </c>
      <c r="I715" s="180">
        <f>SUM(I630:I647)+SUM(I668:I713)</f>
        <v>3233873.331431604</v>
      </c>
      <c r="J715" s="180">
        <f>SUM(J631:J647)+SUM(J668:J713)</f>
        <v>722868.40096435347</v>
      </c>
      <c r="K715" s="180">
        <f>SUM(K668:K713)</f>
        <v>9480138.9737259466</v>
      </c>
      <c r="L715" s="180">
        <f>SUM(L668:L713)</f>
        <v>7729804.6942560775</v>
      </c>
      <c r="M715" s="180">
        <f>SUM(M668:M713)</f>
        <v>92049246</v>
      </c>
      <c r="N715" s="198" t="s">
        <v>742</v>
      </c>
    </row>
    <row r="716" spans="1:83" ht="12.65" customHeight="1" x14ac:dyDescent="0.35">
      <c r="C716" s="180">
        <f>CE71</f>
        <v>219709270.86193493</v>
      </c>
      <c r="D716" s="180">
        <f>D615</f>
        <v>15465160.369999971</v>
      </c>
      <c r="E716" s="180">
        <f>E623</f>
        <v>63158007.454596035</v>
      </c>
      <c r="F716" s="180">
        <f>F624</f>
        <v>60041.942432973687</v>
      </c>
      <c r="G716" s="180">
        <f>G625</f>
        <v>5114622.8103183331</v>
      </c>
      <c r="H716" s="180">
        <f>H628</f>
        <v>618.98429820729086</v>
      </c>
      <c r="I716" s="180">
        <f>I629</f>
        <v>3233873.3314316031</v>
      </c>
      <c r="J716" s="180">
        <f>J630</f>
        <v>722868.40096435347</v>
      </c>
      <c r="K716" s="180">
        <f>K644</f>
        <v>9480138.9737259448</v>
      </c>
      <c r="L716" s="180">
        <f>L647</f>
        <v>7729804.6942560757</v>
      </c>
      <c r="M716" s="180">
        <f>C648</f>
        <v>92049247.471934944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139*2021*A</v>
      </c>
      <c r="B722" s="276">
        <f>ROUND(C165,0)</f>
        <v>4867483</v>
      </c>
      <c r="C722" s="276">
        <f>ROUND(C166,0)</f>
        <v>-21869</v>
      </c>
      <c r="D722" s="276">
        <f>ROUND(C167,0)</f>
        <v>-98265</v>
      </c>
      <c r="E722" s="276">
        <f>ROUND(C168,0)</f>
        <v>513</v>
      </c>
      <c r="F722" s="276">
        <f>ROUND(C169,0)</f>
        <v>0</v>
      </c>
      <c r="G722" s="276">
        <f>ROUND(C170,0)</f>
        <v>1263467</v>
      </c>
      <c r="H722" s="276">
        <f>ROUND(C171+C172,0)</f>
        <v>72988</v>
      </c>
      <c r="I722" s="276">
        <f>ROUND(C175,0)</f>
        <v>426101</v>
      </c>
      <c r="J722" s="276">
        <f>ROUND(C176,0)</f>
        <v>839829</v>
      </c>
      <c r="K722" s="276">
        <f>ROUND(C179,0)</f>
        <v>0</v>
      </c>
      <c r="L722" s="276">
        <f>ROUND(C180,0)</f>
        <v>0</v>
      </c>
      <c r="M722" s="276">
        <f>ROUND(C183,0)</f>
        <v>27166</v>
      </c>
      <c r="N722" s="276">
        <f>ROUND(C184,0)</f>
        <v>7020466</v>
      </c>
      <c r="O722" s="276">
        <f>ROUND(C185,0)</f>
        <v>0</v>
      </c>
      <c r="P722" s="276">
        <f>ROUND(C188,0)</f>
        <v>-272361</v>
      </c>
      <c r="Q722" s="276">
        <f>ROUND(C189,0)</f>
        <v>1764252</v>
      </c>
      <c r="R722" s="276">
        <f>ROUND(B195,0)</f>
        <v>3181105</v>
      </c>
      <c r="S722" s="276">
        <f>ROUND(C195,0)</f>
        <v>0</v>
      </c>
      <c r="T722" s="276">
        <f>ROUND(D195,0)</f>
        <v>3506</v>
      </c>
      <c r="U722" s="276">
        <f>ROUND(B196,0)</f>
        <v>2540480</v>
      </c>
      <c r="V722" s="276">
        <f>ROUND(C196,0)</f>
        <v>0</v>
      </c>
      <c r="W722" s="276">
        <f>ROUND(D196,0)</f>
        <v>0</v>
      </c>
      <c r="X722" s="276">
        <f>ROUND(B197,0)</f>
        <v>97340708</v>
      </c>
      <c r="Y722" s="276">
        <f>ROUND(C197,0)</f>
        <v>11034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6679951</v>
      </c>
      <c r="AE722" s="276">
        <f>ROUND(C199,0)</f>
        <v>0</v>
      </c>
      <c r="AF722" s="276">
        <f>ROUND(D199,0)</f>
        <v>0</v>
      </c>
      <c r="AG722" s="276">
        <f>ROUND(B200,0)</f>
        <v>40312310</v>
      </c>
      <c r="AH722" s="276">
        <f>ROUND(C200,0)</f>
        <v>2622599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1095646</v>
      </c>
      <c r="AN722" s="276">
        <f>ROUND(C202,0)</f>
        <v>0</v>
      </c>
      <c r="AO722" s="276">
        <f>ROUND(D202,0)</f>
        <v>0</v>
      </c>
      <c r="AP722" s="276">
        <f>ROUND(B203,0)</f>
        <v>3001913</v>
      </c>
      <c r="AQ722" s="276">
        <f>ROUND(C203,0)</f>
        <v>-2630794</v>
      </c>
      <c r="AR722" s="276">
        <f>ROUND(D203,0)</f>
        <v>-1192117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58729934</v>
      </c>
      <c r="AZ722" s="276">
        <f>ROUND(C210,0)</f>
        <v>2961239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5765948</v>
      </c>
      <c r="BF722" s="276">
        <f>ROUND(C212,0)</f>
        <v>131911</v>
      </c>
      <c r="BG722" s="276">
        <f>ROUND(D212,0)</f>
        <v>0</v>
      </c>
      <c r="BH722" s="276">
        <f>ROUND(B213,0)</f>
        <v>34496062</v>
      </c>
      <c r="BI722" s="276">
        <f>ROUND(C213,0)</f>
        <v>1774221</v>
      </c>
      <c r="BJ722" s="276">
        <f>ROUND(D213,0)</f>
        <v>1598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3320251</v>
      </c>
      <c r="BO722" s="276">
        <f>ROUND(C215,0)</f>
        <v>108937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279741574</v>
      </c>
      <c r="BU722" s="276">
        <f>ROUND(C224,0)</f>
        <v>134810970</v>
      </c>
      <c r="BV722" s="276">
        <f>ROUND(C225,0)</f>
        <v>7108356</v>
      </c>
      <c r="BW722" s="276">
        <f>ROUND(C226,0)</f>
        <v>27100489</v>
      </c>
      <c r="BX722" s="276">
        <f>ROUND(C227,0)</f>
        <v>91593627</v>
      </c>
      <c r="BY722" s="276">
        <f>ROUND(C228,0)</f>
        <v>799726</v>
      </c>
      <c r="BZ722" s="276">
        <f>ROUND(C231,0)</f>
        <v>673</v>
      </c>
      <c r="CA722" s="276">
        <f>ROUND(C233,0)</f>
        <v>4369415</v>
      </c>
      <c r="CB722" s="276">
        <f>ROUND(C234,0)</f>
        <v>4959472</v>
      </c>
      <c r="CC722" s="276">
        <f>ROUND(C238+C239,0)</f>
        <v>0</v>
      </c>
      <c r="CD722" s="276">
        <f>D221</f>
        <v>2551643.21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139*2021*A</v>
      </c>
      <c r="B726" s="276">
        <f>ROUND(C111,0)</f>
        <v>6901</v>
      </c>
      <c r="C726" s="276">
        <f>ROUND(C112,0)</f>
        <v>0</v>
      </c>
      <c r="D726" s="276">
        <f>ROUND(C113,0)</f>
        <v>0</v>
      </c>
      <c r="E726" s="276">
        <f>ROUND(C114,0)</f>
        <v>1143</v>
      </c>
      <c r="F726" s="276">
        <f>ROUND(D111,0)</f>
        <v>38484</v>
      </c>
      <c r="G726" s="276">
        <f>ROUND(D112,0)</f>
        <v>0</v>
      </c>
      <c r="H726" s="276">
        <f>ROUND(D113,0)</f>
        <v>0</v>
      </c>
      <c r="I726" s="276">
        <f>ROUND(D114,0)</f>
        <v>2362</v>
      </c>
      <c r="J726" s="276">
        <f>ROUND(C116,0)</f>
        <v>12</v>
      </c>
      <c r="K726" s="276">
        <f>ROUND(C117,0)</f>
        <v>33</v>
      </c>
      <c r="L726" s="276">
        <f>ROUND(C118,0)</f>
        <v>111</v>
      </c>
      <c r="M726" s="276">
        <f>ROUND(C119,0)</f>
        <v>8</v>
      </c>
      <c r="N726" s="276">
        <f>ROUND(C120,0)</f>
        <v>18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197</v>
      </c>
      <c r="W726" s="276">
        <f>ROUND(C129,0)</f>
        <v>0</v>
      </c>
      <c r="X726" s="276">
        <f>ROUND(B138,0)</f>
        <v>3363</v>
      </c>
      <c r="Y726" s="276">
        <f>ROUND(B139,0)</f>
        <v>22341</v>
      </c>
      <c r="Z726" s="276">
        <f>ROUND(B140,0)</f>
        <v>85019</v>
      </c>
      <c r="AA726" s="276">
        <f>ROUND(B141,0)</f>
        <v>187227938</v>
      </c>
      <c r="AB726" s="276">
        <f>ROUND(B142,0)</f>
        <v>179462955</v>
      </c>
      <c r="AC726" s="276">
        <f>ROUND(C138,0)</f>
        <v>1723</v>
      </c>
      <c r="AD726" s="276">
        <f>ROUND(C139,0)</f>
        <v>7650</v>
      </c>
      <c r="AE726" s="276">
        <f>ROUND(C140,0)</f>
        <v>46784</v>
      </c>
      <c r="AF726" s="276">
        <f>ROUND(C141,0)</f>
        <v>74545913</v>
      </c>
      <c r="AG726" s="276">
        <f>ROUND(C142,0)</f>
        <v>98754786</v>
      </c>
      <c r="AH726" s="276">
        <f>ROUND(D138,0)</f>
        <v>1815</v>
      </c>
      <c r="AI726" s="276">
        <f>ROUND(D139,0)</f>
        <v>8493</v>
      </c>
      <c r="AJ726" s="276">
        <f>ROUND(D140,0)</f>
        <v>69023</v>
      </c>
      <c r="AK726" s="276">
        <f>ROUND(D141,0)</f>
        <v>87594346</v>
      </c>
      <c r="AL726" s="276">
        <f>ROUND(D142,0)</f>
        <v>145698413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139*2021*A</v>
      </c>
      <c r="B730" s="276">
        <f>ROUND(C250,0)</f>
        <v>13495</v>
      </c>
      <c r="C730" s="276">
        <f>ROUND(C251,0)</f>
        <v>0</v>
      </c>
      <c r="D730" s="276">
        <f>ROUND(C252,0)</f>
        <v>100564455</v>
      </c>
      <c r="E730" s="276">
        <f>ROUND(C253,0)</f>
        <v>72659963</v>
      </c>
      <c r="F730" s="276">
        <f>ROUND(C254,0)</f>
        <v>0</v>
      </c>
      <c r="G730" s="276">
        <f>ROUND(C255,0)</f>
        <v>1896701</v>
      </c>
      <c r="H730" s="276">
        <f>ROUND(C256,0)</f>
        <v>0</v>
      </c>
      <c r="I730" s="276">
        <f>ROUND(C257,0)</f>
        <v>3182432</v>
      </c>
      <c r="J730" s="276">
        <f>ROUND(C258,0)</f>
        <v>83287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18974896</v>
      </c>
      <c r="O730" s="276">
        <f>ROUND(C267,0)</f>
        <v>3177599</v>
      </c>
      <c r="P730" s="276">
        <f>ROUND(C268,0)</f>
        <v>2540480</v>
      </c>
      <c r="Q730" s="276">
        <f>ROUND(C269,0)</f>
        <v>97351742</v>
      </c>
      <c r="R730" s="276">
        <f>ROUND(C270,0)</f>
        <v>0</v>
      </c>
      <c r="S730" s="276">
        <f>ROUND(C271,0)</f>
        <v>6679951</v>
      </c>
      <c r="T730" s="276">
        <f>ROUND(C272,0)</f>
        <v>42934909</v>
      </c>
      <c r="U730" s="276">
        <f>ROUND(C273,0)</f>
        <v>1095646</v>
      </c>
      <c r="V730" s="276">
        <f>ROUND(C274,0)</f>
        <v>1563235</v>
      </c>
      <c r="W730" s="276">
        <f>ROUND(C275,0)</f>
        <v>0</v>
      </c>
      <c r="X730" s="276">
        <f>ROUND(C276,0)</f>
        <v>107286904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4624824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4085451</v>
      </c>
      <c r="AI730" s="276">
        <f>ROUND(C306,0)</f>
        <v>6854709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15711181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1865082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2026911</v>
      </c>
      <c r="AY730" s="276">
        <f>ROUND(C326,0)</f>
        <v>43057642</v>
      </c>
      <c r="AZ730" s="276">
        <f>ROUND(C327,0)</f>
        <v>53</v>
      </c>
      <c r="BA730" s="276">
        <f>ROUND(C328,0)</f>
        <v>0</v>
      </c>
      <c r="BB730" s="276">
        <f>ROUND(C332,0)</f>
        <v>31135755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780.72</v>
      </c>
      <c r="BJ730" s="276">
        <f>ROUND(C359,0)</f>
        <v>349368197</v>
      </c>
      <c r="BK730" s="276">
        <f>ROUND(C360,0)</f>
        <v>423916154</v>
      </c>
      <c r="BL730" s="276">
        <f>ROUND(C364,0)</f>
        <v>541154742</v>
      </c>
      <c r="BM730" s="276">
        <f>ROUND(C365,0)</f>
        <v>9328888</v>
      </c>
      <c r="BN730" s="276">
        <f>ROUND(C366,0)</f>
        <v>0</v>
      </c>
      <c r="BO730" s="276">
        <f>ROUND(C370,0)</f>
        <v>15534348</v>
      </c>
      <c r="BP730" s="276">
        <f>ROUND(C371,0)</f>
        <v>0</v>
      </c>
      <c r="BQ730" s="276">
        <f>ROUND(C378,0)</f>
        <v>67562174</v>
      </c>
      <c r="BR730" s="276">
        <f>ROUND(C379,0)</f>
        <v>6084317</v>
      </c>
      <c r="BS730" s="276">
        <f>ROUND(C380,0)</f>
        <v>6589435</v>
      </c>
      <c r="BT730" s="276">
        <f>ROUND(C381,0)</f>
        <v>42754892</v>
      </c>
      <c r="BU730" s="276">
        <f>ROUND(C382,0)</f>
        <v>1968855</v>
      </c>
      <c r="BV730" s="276">
        <f>ROUND(C383,0)</f>
        <v>28023204</v>
      </c>
      <c r="BW730" s="276">
        <f>ROUND(C384,0)</f>
        <v>4976309</v>
      </c>
      <c r="BX730" s="276">
        <f>ROUND(C385,0)</f>
        <v>1265930</v>
      </c>
      <c r="BY730" s="276">
        <f>ROUND(C386,0)</f>
        <v>0</v>
      </c>
      <c r="BZ730" s="276">
        <f>ROUND(C387,0)</f>
        <v>7047632</v>
      </c>
      <c r="CA730" s="276">
        <f>ROUND(C388,0)</f>
        <v>1491891</v>
      </c>
      <c r="CB730" s="276">
        <f>C363</f>
        <v>2551643.21</v>
      </c>
      <c r="CC730" s="276">
        <f>ROUND(C389,0)</f>
        <v>67478978</v>
      </c>
      <c r="CD730" s="276">
        <f>ROUND(C392,0)</f>
        <v>1787498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139*2021*6010*A</v>
      </c>
      <c r="B734" s="276">
        <f>ROUND(C59,0)</f>
        <v>3118</v>
      </c>
      <c r="C734" s="276">
        <f>ROUND(C60,2)</f>
        <v>40.229999999999997</v>
      </c>
      <c r="D734" s="276">
        <f>ROUND(C61,0)</f>
        <v>4471656</v>
      </c>
      <c r="E734" s="276">
        <f>ROUND(C62,0)</f>
        <v>402695</v>
      </c>
      <c r="F734" s="276">
        <f>ROUND(C63,0)</f>
        <v>450175</v>
      </c>
      <c r="G734" s="276">
        <f>ROUND(C64,0)</f>
        <v>748083</v>
      </c>
      <c r="H734" s="276">
        <f>ROUND(C65,0)</f>
        <v>412</v>
      </c>
      <c r="I734" s="276">
        <f>ROUND(C66,0)</f>
        <v>479899</v>
      </c>
      <c r="J734" s="276">
        <f>ROUND(C67,0)</f>
        <v>128407</v>
      </c>
      <c r="K734" s="276">
        <f>ROUND(C68,0)</f>
        <v>8591</v>
      </c>
      <c r="L734" s="276">
        <f>ROUND(C69,0)</f>
        <v>26110</v>
      </c>
      <c r="M734" s="276">
        <f>ROUND(C70,0)</f>
        <v>10137</v>
      </c>
      <c r="N734" s="276">
        <f>ROUND(C75,0)</f>
        <v>7988460</v>
      </c>
      <c r="O734" s="276">
        <f>ROUND(C73,0)</f>
        <v>7940634</v>
      </c>
      <c r="P734" s="276">
        <f>IF(C76&gt;0,ROUND(C76,0),0)</f>
        <v>5602</v>
      </c>
      <c r="Q734" s="276">
        <f>IF(C77&gt;0,ROUND(C77,0),0)</f>
        <v>0</v>
      </c>
      <c r="R734" s="276">
        <f>IF(C78&gt;0,ROUND(C78,0),0)</f>
        <v>52594</v>
      </c>
      <c r="S734" s="276">
        <f>IF(C79&gt;0,ROUND(C79,0),0)</f>
        <v>77878</v>
      </c>
      <c r="T734" s="276">
        <f>IF(C80&gt;0,ROUND(C80,2),0)</f>
        <v>28.32</v>
      </c>
      <c r="U734" s="276"/>
      <c r="V734" s="276"/>
      <c r="W734" s="276"/>
      <c r="X734" s="276"/>
      <c r="Y734" s="276">
        <f>IF(M668&lt;&gt;0,ROUND(M668,0),0)</f>
        <v>4451217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139*2021*6030*A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139*2021*6070*A</v>
      </c>
      <c r="B736" s="276">
        <f>ROUND(E59,0)</f>
        <v>35366</v>
      </c>
      <c r="C736" s="278">
        <f>ROUND(E60,2)</f>
        <v>248.9</v>
      </c>
      <c r="D736" s="276">
        <f>ROUND(E61,0)</f>
        <v>22439452</v>
      </c>
      <c r="E736" s="276">
        <f>ROUND(E62,0)</f>
        <v>2020787</v>
      </c>
      <c r="F736" s="276">
        <f>ROUND(E63,0)</f>
        <v>810992</v>
      </c>
      <c r="G736" s="276">
        <f>ROUND(E64,0)</f>
        <v>2483732</v>
      </c>
      <c r="H736" s="276">
        <f>ROUND(E65,0)</f>
        <v>677</v>
      </c>
      <c r="I736" s="276">
        <f>ROUND(E66,0)</f>
        <v>427597</v>
      </c>
      <c r="J736" s="276">
        <f>ROUND(E67,0)</f>
        <v>1283878</v>
      </c>
      <c r="K736" s="276">
        <f>ROUND(E68,0)</f>
        <v>2405</v>
      </c>
      <c r="L736" s="276">
        <f>ROUND(E69,0)</f>
        <v>104458</v>
      </c>
      <c r="M736" s="276">
        <f>ROUND(E70,0)</f>
        <v>8516</v>
      </c>
      <c r="N736" s="276">
        <f>ROUND(E75,0)</f>
        <v>90613754</v>
      </c>
      <c r="O736" s="276">
        <f>ROUND(E73,0)</f>
        <v>81271937</v>
      </c>
      <c r="P736" s="276">
        <f>IF(E76&gt;0,ROUND(E76,0),0)</f>
        <v>56013</v>
      </c>
      <c r="Q736" s="276">
        <f>IF(E77&gt;0,ROUND(E77,0),0)</f>
        <v>163370</v>
      </c>
      <c r="R736" s="276">
        <f>IF(E78&gt;0,ROUND(E78,0),0)</f>
        <v>525862</v>
      </c>
      <c r="S736" s="276">
        <f>IF(E79&gt;0,ROUND(E79,0),0)</f>
        <v>883380</v>
      </c>
      <c r="T736" s="278">
        <f>IF(E80&gt;0,ROUND(E80,2),0)</f>
        <v>151.07</v>
      </c>
      <c r="U736" s="276"/>
      <c r="V736" s="277"/>
      <c r="W736" s="276"/>
      <c r="X736" s="276"/>
      <c r="Y736" s="276">
        <f t="shared" si="21"/>
        <v>30856970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139*2021*6100*A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139*2021*6120*A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139*2021*6140*A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139*2021*6150*A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139*2021*6170*A</v>
      </c>
      <c r="B741" s="276">
        <f>ROUND(J59,0)</f>
        <v>2362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139*2021*6200*A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139*2021*6210*A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139*2021*6330*A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139*2021*6400*A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139*2021*7010*A</v>
      </c>
      <c r="B746" s="276">
        <f>ROUND(O59,0)</f>
        <v>1143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139*2021*7020*A</v>
      </c>
      <c r="B747" s="276">
        <f>ROUND(P59,0)</f>
        <v>0</v>
      </c>
      <c r="C747" s="278">
        <f>ROUND(P60,2)</f>
        <v>99.81</v>
      </c>
      <c r="D747" s="276">
        <f>ROUND(P61,0)</f>
        <v>9059026</v>
      </c>
      <c r="E747" s="276">
        <f>ROUND(P62,0)</f>
        <v>815811</v>
      </c>
      <c r="F747" s="276">
        <f>ROUND(P63,0)</f>
        <v>68265</v>
      </c>
      <c r="G747" s="276">
        <f>ROUND(P64,0)</f>
        <v>14244332</v>
      </c>
      <c r="H747" s="276">
        <f>ROUND(P65,0)</f>
        <v>169</v>
      </c>
      <c r="I747" s="276">
        <f>ROUND(P66,0)</f>
        <v>1305966</v>
      </c>
      <c r="J747" s="276">
        <f>ROUND(P67,0)</f>
        <v>703954</v>
      </c>
      <c r="K747" s="276">
        <f>ROUND(P68,0)</f>
        <v>255165</v>
      </c>
      <c r="L747" s="276">
        <f>ROUND(P69,0)</f>
        <v>113396</v>
      </c>
      <c r="M747" s="276">
        <f>ROUND(P70,0)</f>
        <v>6341</v>
      </c>
      <c r="N747" s="276">
        <f>ROUND(P75,0)</f>
        <v>183431070</v>
      </c>
      <c r="O747" s="276">
        <f>ROUND(P73,0)</f>
        <v>42659660</v>
      </c>
      <c r="P747" s="276">
        <f>IF(P76&gt;0,ROUND(P76,0),0)</f>
        <v>30712</v>
      </c>
      <c r="Q747" s="276">
        <f>IF(P77&gt;0,ROUND(P77,0),0)</f>
        <v>0</v>
      </c>
      <c r="R747" s="276">
        <f>IF(P78&gt;0,ROUND(P78,0),0)</f>
        <v>288332</v>
      </c>
      <c r="S747" s="276">
        <f>IF(P79&gt;0,ROUND(P79,0),0)</f>
        <v>0</v>
      </c>
      <c r="T747" s="278">
        <f>IF(P80&gt;0,ROUND(P80,2),0)</f>
        <v>30.6</v>
      </c>
      <c r="U747" s="276"/>
      <c r="V747" s="277"/>
      <c r="W747" s="276"/>
      <c r="X747" s="276"/>
      <c r="Y747" s="276">
        <f t="shared" si="21"/>
        <v>18063230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139*2021*7030*A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139*2021*7040*A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424152</v>
      </c>
      <c r="H749" s="276">
        <f>ROUND(R65,0)</f>
        <v>0</v>
      </c>
      <c r="I749" s="276">
        <f>ROUND(R66,0)</f>
        <v>2743442</v>
      </c>
      <c r="J749" s="276">
        <f>ROUND(R67,0)</f>
        <v>4574</v>
      </c>
      <c r="K749" s="276">
        <f>ROUND(R68,0)</f>
        <v>0</v>
      </c>
      <c r="L749" s="276">
        <f>ROUND(R69,0)</f>
        <v>49424</v>
      </c>
      <c r="M749" s="276">
        <f>ROUND(R70,0)</f>
        <v>0</v>
      </c>
      <c r="N749" s="276">
        <f>ROUND(R75,0)</f>
        <v>40496032</v>
      </c>
      <c r="O749" s="276">
        <f>ROUND(R73,0)</f>
        <v>10297407</v>
      </c>
      <c r="P749" s="276">
        <f>IF(R76&gt;0,ROUND(R76,0),0)</f>
        <v>200</v>
      </c>
      <c r="Q749" s="276">
        <f>IF(R77&gt;0,ROUND(R77,0),0)</f>
        <v>0</v>
      </c>
      <c r="R749" s="276">
        <f>IF(R78&gt;0,ROUND(R78,0),0)</f>
        <v>1874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1823981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139*2021*7050*A</v>
      </c>
      <c r="B750" s="276"/>
      <c r="C750" s="278">
        <f>ROUND(S60,2)</f>
        <v>0.69</v>
      </c>
      <c r="D750" s="276">
        <f>ROUND(S61,0)</f>
        <v>10400</v>
      </c>
      <c r="E750" s="276">
        <f>ROUND(S62,0)</f>
        <v>937</v>
      </c>
      <c r="F750" s="276">
        <f>ROUND(S63,0)</f>
        <v>39111</v>
      </c>
      <c r="G750" s="276">
        <f>ROUND(S64,0)</f>
        <v>-268808</v>
      </c>
      <c r="H750" s="276">
        <f>ROUND(S65,0)</f>
        <v>0</v>
      </c>
      <c r="I750" s="276">
        <f>ROUND(S66,0)</f>
        <v>26995</v>
      </c>
      <c r="J750" s="276">
        <f>ROUND(S67,0)</f>
        <v>92093</v>
      </c>
      <c r="K750" s="276">
        <f>ROUND(S68,0)</f>
        <v>0</v>
      </c>
      <c r="L750" s="276">
        <f>ROUND(S69,0)</f>
        <v>646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4018</v>
      </c>
      <c r="Q750" s="276">
        <f>IF(S77&gt;0,ROUND(S77,0),0)</f>
        <v>0</v>
      </c>
      <c r="R750" s="276">
        <f>IF(S78&gt;0,ROUND(S78,0),0)</f>
        <v>37720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507771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139*2021*7060*A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139*2021*7070*A</v>
      </c>
      <c r="B752" s="276">
        <f>ROUND(U59,0)</f>
        <v>0</v>
      </c>
      <c r="C752" s="278">
        <f>ROUND(U60,2)</f>
        <v>33.090000000000003</v>
      </c>
      <c r="D752" s="276">
        <f>ROUND(U61,0)</f>
        <v>2477279</v>
      </c>
      <c r="E752" s="276">
        <f>ROUND(U62,0)</f>
        <v>223092</v>
      </c>
      <c r="F752" s="276">
        <f>ROUND(U63,0)</f>
        <v>53852</v>
      </c>
      <c r="G752" s="276">
        <f>ROUND(U64,0)</f>
        <v>1142543</v>
      </c>
      <c r="H752" s="276">
        <f>ROUND(U65,0)</f>
        <v>156</v>
      </c>
      <c r="I752" s="276">
        <f>ROUND(U66,0)</f>
        <v>4216970</v>
      </c>
      <c r="J752" s="276">
        <f>ROUND(U67,0)</f>
        <v>109240</v>
      </c>
      <c r="K752" s="276">
        <f>ROUND(U68,0)</f>
        <v>59218</v>
      </c>
      <c r="L752" s="276">
        <f>ROUND(U69,0)</f>
        <v>13133</v>
      </c>
      <c r="M752" s="276">
        <f>ROUND(U70,0)</f>
        <v>11464</v>
      </c>
      <c r="N752" s="276">
        <f>ROUND(U75,0)</f>
        <v>64623754</v>
      </c>
      <c r="O752" s="276">
        <f>ROUND(U73,0)</f>
        <v>33862267</v>
      </c>
      <c r="P752" s="276">
        <f>IF(U76&gt;0,ROUND(U76,0),0)</f>
        <v>4766</v>
      </c>
      <c r="Q752" s="276">
        <f>IF(U77&gt;0,ROUND(U77,0),0)</f>
        <v>0</v>
      </c>
      <c r="R752" s="276">
        <f>IF(U78&gt;0,ROUND(U78,0),0)</f>
        <v>44744</v>
      </c>
      <c r="S752" s="276">
        <f>IF(U79&gt;0,ROUND(U79,0),0)</f>
        <v>0</v>
      </c>
      <c r="T752" s="278">
        <f>IF(U80&gt;0,ROUND(U80,2),0)</f>
        <v>0.28000000000000003</v>
      </c>
      <c r="U752" s="276"/>
      <c r="V752" s="277"/>
      <c r="W752" s="276"/>
      <c r="X752" s="276"/>
      <c r="Y752" s="276">
        <f t="shared" si="21"/>
        <v>4794078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139*2021*7110*A</v>
      </c>
      <c r="B753" s="276">
        <f>ROUND(V59,0)</f>
        <v>0</v>
      </c>
      <c r="C753" s="278">
        <f>ROUND(V60,2)</f>
        <v>16.82</v>
      </c>
      <c r="D753" s="276">
        <f>ROUND(V61,0)</f>
        <v>1389733</v>
      </c>
      <c r="E753" s="276">
        <f>ROUND(V62,0)</f>
        <v>125153</v>
      </c>
      <c r="F753" s="276">
        <f>ROUND(V63,0)</f>
        <v>16500</v>
      </c>
      <c r="G753" s="276">
        <f>ROUND(V64,0)</f>
        <v>212285</v>
      </c>
      <c r="H753" s="276">
        <f>ROUND(V65,0)</f>
        <v>4</v>
      </c>
      <c r="I753" s="276">
        <f>ROUND(V66,0)</f>
        <v>12242</v>
      </c>
      <c r="J753" s="276">
        <f>ROUND(V67,0)</f>
        <v>37368</v>
      </c>
      <c r="K753" s="276">
        <f>ROUND(V68,0)</f>
        <v>19945</v>
      </c>
      <c r="L753" s="276">
        <f>ROUND(V69,0)</f>
        <v>20397</v>
      </c>
      <c r="M753" s="276">
        <f>ROUND(V70,0)</f>
        <v>9000</v>
      </c>
      <c r="N753" s="276">
        <f>ROUND(V75,0)</f>
        <v>13696805</v>
      </c>
      <c r="O753" s="276">
        <f>ROUND(V73,0)</f>
        <v>5200945</v>
      </c>
      <c r="P753" s="276">
        <f>IF(V76&gt;0,ROUND(V76,0),0)</f>
        <v>1630</v>
      </c>
      <c r="Q753" s="276">
        <f>IF(V77&gt;0,ROUND(V77,0),0)</f>
        <v>0</v>
      </c>
      <c r="R753" s="276">
        <f>IF(V78&gt;0,ROUND(V78,0),0)</f>
        <v>15305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1126682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139*2021*7120*A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139*2021*7130*A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139*2021*7140*A</v>
      </c>
      <c r="B756" s="276">
        <f>ROUND(Y59,0)</f>
        <v>0</v>
      </c>
      <c r="C756" s="278">
        <f>ROUND(Y60,2)</f>
        <v>9.74</v>
      </c>
      <c r="D756" s="276">
        <f>ROUND(Y61,0)</f>
        <v>1086328</v>
      </c>
      <c r="E756" s="276">
        <f>ROUND(Y62,0)</f>
        <v>97829</v>
      </c>
      <c r="F756" s="276">
        <f>ROUND(Y63,0)</f>
        <v>0</v>
      </c>
      <c r="G756" s="276">
        <f>ROUND(Y64,0)</f>
        <v>1021362</v>
      </c>
      <c r="H756" s="276">
        <f>ROUND(Y65,0)</f>
        <v>18</v>
      </c>
      <c r="I756" s="276">
        <f>ROUND(Y66,0)</f>
        <v>10563143</v>
      </c>
      <c r="J756" s="276">
        <f>ROUND(Y67,0)</f>
        <v>93807</v>
      </c>
      <c r="K756" s="276">
        <f>ROUND(Y68,0)</f>
        <v>0</v>
      </c>
      <c r="L756" s="276">
        <f>ROUND(Y69,0)</f>
        <v>500</v>
      </c>
      <c r="M756" s="276">
        <f>ROUND(Y70,0)</f>
        <v>0</v>
      </c>
      <c r="N756" s="276">
        <f>ROUND(Y75,0)</f>
        <v>77043064</v>
      </c>
      <c r="O756" s="276">
        <f>ROUND(Y73,0)</f>
        <v>43495310</v>
      </c>
      <c r="P756" s="276">
        <f>IF(Y76&gt;0,ROUND(Y76,0),0)</f>
        <v>4093</v>
      </c>
      <c r="Q756" s="276">
        <f>IF(Y77&gt;0,ROUND(Y77,0),0)</f>
        <v>0</v>
      </c>
      <c r="R756" s="276">
        <f>IF(Y78&gt;0,ROUND(Y78,0),0)</f>
        <v>38422</v>
      </c>
      <c r="S756" s="276">
        <f>IF(Y79&gt;0,ROUND(Y79,0),0)</f>
        <v>0</v>
      </c>
      <c r="T756" s="278">
        <f>IF(Y80&gt;0,ROUND(Y80,2),0)</f>
        <v>5.4</v>
      </c>
      <c r="U756" s="276"/>
      <c r="V756" s="277"/>
      <c r="W756" s="276"/>
      <c r="X756" s="276"/>
      <c r="Y756" s="276">
        <f t="shared" si="21"/>
        <v>6850637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139*2021*7150*A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5108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1744</v>
      </c>
      <c r="O757" s="276">
        <f>ROUND(Z73,0)</f>
        <v>1744</v>
      </c>
      <c r="P757" s="276">
        <f>IF(Z76&gt;0,ROUND(Z76,0),0)</f>
        <v>223</v>
      </c>
      <c r="Q757" s="276">
        <f>IF(Z77&gt;0,ROUND(Z77,0),0)</f>
        <v>0</v>
      </c>
      <c r="R757" s="276">
        <f>IF(Z78&gt;0,ROUND(Z78,0),0)</f>
        <v>2092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32476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139*2021*7160*A</v>
      </c>
      <c r="B758" s="276">
        <f>ROUND(AA59,0)</f>
        <v>0</v>
      </c>
      <c r="C758" s="278">
        <f>ROUND(AA60,2)</f>
        <v>2.0099999999999998</v>
      </c>
      <c r="D758" s="276">
        <f>ROUND(AA61,0)</f>
        <v>230273</v>
      </c>
      <c r="E758" s="276">
        <f>ROUND(AA62,0)</f>
        <v>20737</v>
      </c>
      <c r="F758" s="276">
        <f>ROUND(AA63,0)</f>
        <v>0</v>
      </c>
      <c r="G758" s="276">
        <f>ROUND(AA64,0)</f>
        <v>271700</v>
      </c>
      <c r="H758" s="276">
        <f>ROUND(AA65,0)</f>
        <v>0</v>
      </c>
      <c r="I758" s="276">
        <f>ROUND(AA66,0)</f>
        <v>166526</v>
      </c>
      <c r="J758" s="276">
        <f>ROUND(AA67,0)</f>
        <v>43748</v>
      </c>
      <c r="K758" s="276">
        <f>ROUND(AA68,0)</f>
        <v>0</v>
      </c>
      <c r="L758" s="276">
        <f>ROUND(AA69,0)</f>
        <v>602</v>
      </c>
      <c r="M758" s="276">
        <f>ROUND(AA70,0)</f>
        <v>0</v>
      </c>
      <c r="N758" s="276">
        <f>ROUND(AA75,0)</f>
        <v>5738556</v>
      </c>
      <c r="O758" s="276">
        <f>ROUND(AA73,0)</f>
        <v>619291</v>
      </c>
      <c r="P758" s="276">
        <f>IF(AA76&gt;0,ROUND(AA76,0),0)</f>
        <v>1909</v>
      </c>
      <c r="Q758" s="276">
        <f>IF(AA77&gt;0,ROUND(AA77,0),0)</f>
        <v>0</v>
      </c>
      <c r="R758" s="276">
        <f>IF(AA78&gt;0,ROUND(AA78,0),0)</f>
        <v>17919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626988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139*2021*7170*A</v>
      </c>
      <c r="B759" s="276"/>
      <c r="C759" s="278">
        <f>ROUND(AB60,2)</f>
        <v>24.31</v>
      </c>
      <c r="D759" s="276">
        <f>ROUND(AB61,0)</f>
        <v>2676462</v>
      </c>
      <c r="E759" s="276">
        <f>ROUND(AB62,0)</f>
        <v>241029</v>
      </c>
      <c r="F759" s="276">
        <f>ROUND(AB63,0)</f>
        <v>0</v>
      </c>
      <c r="G759" s="276">
        <f>ROUND(AB64,0)</f>
        <v>18681432</v>
      </c>
      <c r="H759" s="276">
        <f>ROUND(AB65,0)</f>
        <v>1495</v>
      </c>
      <c r="I759" s="276">
        <f>ROUND(AB66,0)</f>
        <v>447338</v>
      </c>
      <c r="J759" s="276">
        <f>ROUND(AB67,0)</f>
        <v>52826</v>
      </c>
      <c r="K759" s="276">
        <f>ROUND(AB68,0)</f>
        <v>363822</v>
      </c>
      <c r="L759" s="276">
        <f>ROUND(AB69,0)</f>
        <v>19502</v>
      </c>
      <c r="M759" s="276">
        <f>ROUND(AB70,0)</f>
        <v>5204987</v>
      </c>
      <c r="N759" s="276">
        <f>ROUND(AB75,0)</f>
        <v>114694925</v>
      </c>
      <c r="O759" s="276">
        <f>ROUND(AB73,0)</f>
        <v>49055403</v>
      </c>
      <c r="P759" s="276">
        <f>IF(AB76&gt;0,ROUND(AB76,0),0)</f>
        <v>2305</v>
      </c>
      <c r="Q759" s="276">
        <f>IF(AB77&gt;0,ROUND(AB77,0),0)</f>
        <v>0</v>
      </c>
      <c r="R759" s="276">
        <f>IF(AB78&gt;0,ROUND(AB78,0),0)</f>
        <v>21637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8717869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139*2021*7180*A</v>
      </c>
      <c r="B760" s="276">
        <f>ROUND(AC59,0)</f>
        <v>0</v>
      </c>
      <c r="C760" s="278">
        <f>ROUND(AC60,2)</f>
        <v>32.53</v>
      </c>
      <c r="D760" s="276">
        <f>ROUND(AC61,0)</f>
        <v>2912098</v>
      </c>
      <c r="E760" s="276">
        <f>ROUND(AC62,0)</f>
        <v>262249</v>
      </c>
      <c r="F760" s="276">
        <f>ROUND(AC63,0)</f>
        <v>6242</v>
      </c>
      <c r="G760" s="276">
        <f>ROUND(AC64,0)</f>
        <v>664406</v>
      </c>
      <c r="H760" s="276">
        <f>ROUND(AC65,0)</f>
        <v>0</v>
      </c>
      <c r="I760" s="276">
        <f>ROUND(AC66,0)</f>
        <v>16724</v>
      </c>
      <c r="J760" s="276">
        <f>ROUND(AC67,0)</f>
        <v>43645</v>
      </c>
      <c r="K760" s="276">
        <f>ROUND(AC68,0)</f>
        <v>26978</v>
      </c>
      <c r="L760" s="276">
        <f>ROUND(AC69,0)</f>
        <v>2927</v>
      </c>
      <c r="M760" s="276">
        <f>ROUND(AC70,0)</f>
        <v>0</v>
      </c>
      <c r="N760" s="276">
        <f>ROUND(AC75,0)</f>
        <v>44599982</v>
      </c>
      <c r="O760" s="276">
        <f>ROUND(AC73,0)</f>
        <v>42063266</v>
      </c>
      <c r="P760" s="276">
        <f>IF(AC76&gt;0,ROUND(AC76,0),0)</f>
        <v>1904</v>
      </c>
      <c r="Q760" s="276">
        <f>IF(AC77&gt;0,ROUND(AC77,0),0)</f>
        <v>0</v>
      </c>
      <c r="R760" s="276">
        <f>IF(AC78&gt;0,ROUND(AC78,0),0)</f>
        <v>17876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2395050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139*2021*7190*A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139*2021*7200*A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24476</v>
      </c>
      <c r="H762" s="276">
        <f>ROUND(AE65,0)</f>
        <v>0</v>
      </c>
      <c r="I762" s="276">
        <f>ROUND(AE66,0)</f>
        <v>1006556</v>
      </c>
      <c r="J762" s="276">
        <f>ROUND(AE67,0)</f>
        <v>52167</v>
      </c>
      <c r="K762" s="276">
        <f>ROUND(AE68,0)</f>
        <v>0</v>
      </c>
      <c r="L762" s="276">
        <f>ROUND(AE69,0)</f>
        <v>57</v>
      </c>
      <c r="M762" s="276">
        <f>ROUND(AE70,0)</f>
        <v>0</v>
      </c>
      <c r="N762" s="276">
        <f>ROUND(AE75,0)</f>
        <v>3318622</v>
      </c>
      <c r="O762" s="276">
        <f>ROUND(AE73,0)</f>
        <v>1884264</v>
      </c>
      <c r="P762" s="276">
        <f>IF(AE76&gt;0,ROUND(AE76,0),0)</f>
        <v>2276</v>
      </c>
      <c r="Q762" s="276">
        <f>IF(AE77&gt;0,ROUND(AE77,0),0)</f>
        <v>0</v>
      </c>
      <c r="R762" s="276">
        <f>IF(AE78&gt;0,ROUND(AE78,0),0)</f>
        <v>21367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788126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139*2021*7220*A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139*2021*7230*A</v>
      </c>
      <c r="B764" s="276">
        <f>ROUND(AG59,0)</f>
        <v>0</v>
      </c>
      <c r="C764" s="278">
        <f>ROUND(AG60,2)</f>
        <v>82.47</v>
      </c>
      <c r="D764" s="276">
        <f>ROUND(AG61,0)</f>
        <v>7170011</v>
      </c>
      <c r="E764" s="276">
        <f>ROUND(AG62,0)</f>
        <v>645696</v>
      </c>
      <c r="F764" s="276">
        <f>ROUND(AG63,0)</f>
        <v>490753</v>
      </c>
      <c r="G764" s="276">
        <f>ROUND(AG64,0)</f>
        <v>1084241</v>
      </c>
      <c r="H764" s="276">
        <f>ROUND(AG65,0)</f>
        <v>0</v>
      </c>
      <c r="I764" s="276">
        <f>ROUND(AG66,0)</f>
        <v>137185</v>
      </c>
      <c r="J764" s="276">
        <f>ROUND(AG67,0)</f>
        <v>277912</v>
      </c>
      <c r="K764" s="276">
        <f>ROUND(AG68,0)</f>
        <v>87157</v>
      </c>
      <c r="L764" s="276">
        <f>ROUND(AG69,0)</f>
        <v>19118</v>
      </c>
      <c r="M764" s="276">
        <f>ROUND(AG70,0)</f>
        <v>0</v>
      </c>
      <c r="N764" s="276">
        <f>ROUND(AG75,0)</f>
        <v>110668873</v>
      </c>
      <c r="O764" s="276">
        <f>ROUND(AG73,0)</f>
        <v>28908638</v>
      </c>
      <c r="P764" s="276">
        <f>IF(AG76&gt;0,ROUND(AG76,0),0)</f>
        <v>12125</v>
      </c>
      <c r="Q764" s="276">
        <f>IF(AG77&gt;0,ROUND(AG77,0),0)</f>
        <v>0</v>
      </c>
      <c r="R764" s="276">
        <f>IF(AG78&gt;0,ROUND(AG78,0),0)</f>
        <v>113830</v>
      </c>
      <c r="S764" s="276">
        <f>IF(AG79&gt;0,ROUND(AG79,0),0)</f>
        <v>0</v>
      </c>
      <c r="T764" s="278">
        <f>IF(AG80&gt;0,ROUND(AG80,2),0)</f>
        <v>48.84</v>
      </c>
      <c r="U764" s="276"/>
      <c r="V764" s="277"/>
      <c r="W764" s="276"/>
      <c r="X764" s="276"/>
      <c r="Y764" s="276">
        <f t="shared" si="21"/>
        <v>8432227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139*2021*7240*A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139*2021*7250*A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139*2021*7260*A</v>
      </c>
      <c r="B767" s="276">
        <f>ROUND(AJ59,0)</f>
        <v>0</v>
      </c>
      <c r="C767" s="278">
        <f>ROUND(AJ60,2)</f>
        <v>25.94</v>
      </c>
      <c r="D767" s="276">
        <f>ROUND(AJ61,0)</f>
        <v>2695054</v>
      </c>
      <c r="E767" s="276">
        <f>ROUND(AJ62,0)</f>
        <v>242703</v>
      </c>
      <c r="F767" s="276">
        <f>ROUND(AJ63,0)</f>
        <v>0</v>
      </c>
      <c r="G767" s="276">
        <f>ROUND(AJ64,0)</f>
        <v>667294</v>
      </c>
      <c r="H767" s="276">
        <f>ROUND(AJ65,0)</f>
        <v>14566</v>
      </c>
      <c r="I767" s="276">
        <f>ROUND(AJ66,0)</f>
        <v>1209793</v>
      </c>
      <c r="J767" s="276">
        <f>ROUND(AJ67,0)</f>
        <v>2446</v>
      </c>
      <c r="K767" s="276">
        <f>ROUND(AJ68,0)</f>
        <v>387837</v>
      </c>
      <c r="L767" s="276">
        <f>ROUND(AJ69,0)</f>
        <v>40915</v>
      </c>
      <c r="M767" s="276">
        <f>ROUND(AJ70,0)</f>
        <v>131946</v>
      </c>
      <c r="N767" s="276">
        <f>ROUND(AJ75,0)</f>
        <v>14382602</v>
      </c>
      <c r="O767" s="276">
        <f>ROUND(AJ73,0)</f>
        <v>420732</v>
      </c>
      <c r="P767" s="276">
        <f>IF(AJ76&gt;0,ROUND(AJ76,0),0)</f>
        <v>107</v>
      </c>
      <c r="Q767" s="276">
        <f>IF(AJ77&gt;0,ROUND(AJ77,0),0)</f>
        <v>0</v>
      </c>
      <c r="R767" s="276">
        <f>IF(AJ78&gt;0,ROUND(AJ78,0),0)</f>
        <v>1002</v>
      </c>
      <c r="S767" s="276">
        <f>IF(AJ79&gt;0,ROUND(AJ79,0),0)</f>
        <v>0</v>
      </c>
      <c r="T767" s="278">
        <f>IF(AJ80&gt;0,ROUND(AJ80,2),0)</f>
        <v>1.08</v>
      </c>
      <c r="U767" s="276"/>
      <c r="V767" s="277"/>
      <c r="W767" s="276"/>
      <c r="X767" s="276"/>
      <c r="Y767" s="276">
        <f t="shared" si="21"/>
        <v>2292355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139*2021*7310*A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505805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1634504</v>
      </c>
      <c r="O768" s="276">
        <f>ROUND(AK73,0)</f>
        <v>1374506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224097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139*2021*7320*A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-910</v>
      </c>
      <c r="H769" s="276">
        <f>ROUND(AL65,0)</f>
        <v>0</v>
      </c>
      <c r="I769" s="276">
        <f>ROUND(AL66,0)</f>
        <v>127936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351605</v>
      </c>
      <c r="O769" s="276">
        <f>ROUND(AL73,0)</f>
        <v>312194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55556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139*2021*7330*A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139*2021*7340*A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139*2021*7350*A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139*2021*7380*A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139*2021*7390*A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139*2021*7400*A</v>
      </c>
      <c r="B775" s="276">
        <f>ROUND(AR59,0)</f>
        <v>0</v>
      </c>
      <c r="C775" s="278">
        <f>ROUND(AR60,2)</f>
        <v>0.42</v>
      </c>
      <c r="D775" s="276">
        <f>ROUND(AR61,0)</f>
        <v>14349</v>
      </c>
      <c r="E775" s="276">
        <f>ROUND(AR62,0)</f>
        <v>1292</v>
      </c>
      <c r="F775" s="276">
        <f>ROUND(AR63,0)</f>
        <v>0</v>
      </c>
      <c r="G775" s="276">
        <f>ROUND(AR64,0)</f>
        <v>0</v>
      </c>
      <c r="H775" s="276">
        <f>ROUND(AR65,0)</f>
        <v>8993</v>
      </c>
      <c r="I775" s="276">
        <f>ROUND(AR66,0)</f>
        <v>-7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9936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139*2021*7410*A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139*2021*7420*A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139*2021*7430*A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139*2021*7490*A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139*2021*8200*A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139*2021*8310*A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3779</v>
      </c>
      <c r="G781" s="276">
        <f>ROUND(AX64,0)</f>
        <v>0</v>
      </c>
      <c r="H781" s="276">
        <f>ROUND(AX65,0)</f>
        <v>0</v>
      </c>
      <c r="I781" s="276">
        <f>ROUND(AX66,0)</f>
        <v>163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139*2021*8320*A</v>
      </c>
      <c r="B782" s="276">
        <f>ROUND(AY59,0)</f>
        <v>177772</v>
      </c>
      <c r="C782" s="278">
        <f>ROUND(AY60,2)</f>
        <v>38.11</v>
      </c>
      <c r="D782" s="276">
        <f>ROUND(AY61,0)</f>
        <v>1801933</v>
      </c>
      <c r="E782" s="276">
        <f>ROUND(AY62,0)</f>
        <v>162273</v>
      </c>
      <c r="F782" s="276">
        <f>ROUND(AY63,0)</f>
        <v>8549</v>
      </c>
      <c r="G782" s="276">
        <f>ROUND(AY64,0)</f>
        <v>450931</v>
      </c>
      <c r="H782" s="276">
        <f>ROUND(AY65,0)</f>
        <v>99</v>
      </c>
      <c r="I782" s="276">
        <f>ROUND(AY66,0)</f>
        <v>894951</v>
      </c>
      <c r="J782" s="276">
        <f>ROUND(AY67,0)</f>
        <v>217295</v>
      </c>
      <c r="K782" s="276">
        <f>ROUND(AY68,0)</f>
        <v>0</v>
      </c>
      <c r="L782" s="276">
        <f>ROUND(AY69,0)</f>
        <v>25285</v>
      </c>
      <c r="M782" s="276">
        <f>ROUND(AY70,0)</f>
        <v>696656</v>
      </c>
      <c r="N782" s="276"/>
      <c r="O782" s="276"/>
      <c r="P782" s="276">
        <f>IF(AY76&gt;0,ROUND(AY76,0),0)</f>
        <v>9480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139*2021*8330*A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139*2021*8350*A</v>
      </c>
      <c r="B784" s="276">
        <f>ROUND(BA59,0)</f>
        <v>0</v>
      </c>
      <c r="C784" s="278">
        <f>ROUND(BA60,2)</f>
        <v>2.13</v>
      </c>
      <c r="D784" s="276">
        <f>ROUND(BA61,0)</f>
        <v>106032</v>
      </c>
      <c r="E784" s="276">
        <f>ROUND(BA62,0)</f>
        <v>9549</v>
      </c>
      <c r="F784" s="276">
        <f>ROUND(BA63,0)</f>
        <v>0</v>
      </c>
      <c r="G784" s="276">
        <f>ROUND(BA64,0)</f>
        <v>10847</v>
      </c>
      <c r="H784" s="276">
        <f>ROUND(BA65,0)</f>
        <v>0</v>
      </c>
      <c r="I784" s="276">
        <f>ROUND(BA66,0)</f>
        <v>417034</v>
      </c>
      <c r="J784" s="276">
        <f>ROUND(BA67,0)</f>
        <v>19257</v>
      </c>
      <c r="K784" s="276">
        <f>ROUND(BA68,0)</f>
        <v>0</v>
      </c>
      <c r="L784" s="276">
        <f>ROUND(BA69,0)</f>
        <v>0</v>
      </c>
      <c r="M784" s="276">
        <f>ROUND(BA70,0)</f>
        <v>129299</v>
      </c>
      <c r="N784" s="276"/>
      <c r="O784" s="276"/>
      <c r="P784" s="276">
        <f>IF(BA76&gt;0,ROUND(BA76,0),0)</f>
        <v>840</v>
      </c>
      <c r="Q784" s="276">
        <f>IF(BA77&gt;0,ROUND(BA77,0),0)</f>
        <v>0</v>
      </c>
      <c r="R784" s="276">
        <f>IF(BA78&gt;0,ROUND(BA78,0),0)</f>
        <v>7887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139*2021*8360*A</v>
      </c>
      <c r="B785" s="276"/>
      <c r="C785" s="278">
        <f>ROUND(BB60,2)</f>
        <v>8.66</v>
      </c>
      <c r="D785" s="276">
        <f>ROUND(BB61,0)</f>
        <v>679336</v>
      </c>
      <c r="E785" s="276">
        <f>ROUND(BB62,0)</f>
        <v>61178</v>
      </c>
      <c r="F785" s="276">
        <f>ROUND(BB63,0)</f>
        <v>0</v>
      </c>
      <c r="G785" s="276">
        <f>ROUND(BB64,0)</f>
        <v>1335</v>
      </c>
      <c r="H785" s="276">
        <f>ROUND(BB65,0)</f>
        <v>0</v>
      </c>
      <c r="I785" s="276">
        <f>ROUND(BB66,0)</f>
        <v>29903</v>
      </c>
      <c r="J785" s="276">
        <f>ROUND(BB67,0)</f>
        <v>9521</v>
      </c>
      <c r="K785" s="276">
        <f>ROUND(BB68,0)</f>
        <v>0</v>
      </c>
      <c r="L785" s="276">
        <f>ROUND(BB69,0)</f>
        <v>456</v>
      </c>
      <c r="M785" s="276">
        <f>ROUND(BB70,0)</f>
        <v>10475</v>
      </c>
      <c r="N785" s="276"/>
      <c r="O785" s="276"/>
      <c r="P785" s="276">
        <f>IF(BB76&gt;0,ROUND(BB76,0),0)</f>
        <v>415</v>
      </c>
      <c r="Q785" s="276">
        <f>IF(BB77&gt;0,ROUND(BB77,0),0)</f>
        <v>0</v>
      </c>
      <c r="R785" s="276">
        <f>IF(BB78&gt;0,ROUND(BB78,0),0)</f>
        <v>3900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139*2021*8370*A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139*2021*8420*A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-154490</v>
      </c>
      <c r="H787" s="276">
        <f>ROUND(BD65,0)</f>
        <v>0</v>
      </c>
      <c r="I787" s="276">
        <f>ROUND(BD66,0)</f>
        <v>21766</v>
      </c>
      <c r="J787" s="276">
        <f>ROUND(BD67,0)</f>
        <v>38269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1670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139*2021*8430*A</v>
      </c>
      <c r="B788" s="276">
        <f>ROUND(BE59,0)</f>
        <v>217104</v>
      </c>
      <c r="C788" s="278">
        <f>ROUND(BE60,2)</f>
        <v>34.799999999999997</v>
      </c>
      <c r="D788" s="276">
        <f>ROUND(BE61,0)</f>
        <v>2298101</v>
      </c>
      <c r="E788" s="276">
        <f>ROUND(BE62,0)</f>
        <v>206956</v>
      </c>
      <c r="F788" s="276">
        <f>ROUND(BE63,0)</f>
        <v>5070</v>
      </c>
      <c r="G788" s="276">
        <f>ROUND(BE64,0)</f>
        <v>599635</v>
      </c>
      <c r="H788" s="276">
        <f>ROUND(BE65,0)</f>
        <v>1671612</v>
      </c>
      <c r="I788" s="276">
        <f>ROUND(BE66,0)</f>
        <v>1769933</v>
      </c>
      <c r="J788" s="276">
        <f>ROUND(BE67,0)</f>
        <v>663824</v>
      </c>
      <c r="K788" s="276">
        <f>ROUND(BE68,0)</f>
        <v>3372</v>
      </c>
      <c r="L788" s="276">
        <f>ROUND(BE69,0)</f>
        <v>27670</v>
      </c>
      <c r="M788" s="276">
        <f>ROUND(BE70,0)</f>
        <v>320536</v>
      </c>
      <c r="N788" s="276"/>
      <c r="O788" s="276"/>
      <c r="P788" s="276">
        <f>IF(BE76&gt;0,ROUND(BE76,0),0)</f>
        <v>28961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139*2021*8460*A</v>
      </c>
      <c r="B789" s="276"/>
      <c r="C789" s="278">
        <f>ROUND(BF60,2)</f>
        <v>31.81</v>
      </c>
      <c r="D789" s="276">
        <f>ROUND(BF61,0)</f>
        <v>1375733</v>
      </c>
      <c r="E789" s="276">
        <f>ROUND(BF62,0)</f>
        <v>123892</v>
      </c>
      <c r="F789" s="276">
        <f>ROUND(BF63,0)</f>
        <v>0</v>
      </c>
      <c r="G789" s="276">
        <f>ROUND(BF64,0)</f>
        <v>386406</v>
      </c>
      <c r="H789" s="276">
        <f>ROUND(BF65,0)</f>
        <v>160808</v>
      </c>
      <c r="I789" s="276">
        <f>ROUND(BF66,0)</f>
        <v>20363</v>
      </c>
      <c r="J789" s="276">
        <f>ROUND(BF67,0)</f>
        <v>52011</v>
      </c>
      <c r="K789" s="276">
        <f>ROUND(BF68,0)</f>
        <v>0</v>
      </c>
      <c r="L789" s="276">
        <f>ROUND(BF69,0)</f>
        <v>-1884</v>
      </c>
      <c r="M789" s="276">
        <f>ROUND(BF70,0)</f>
        <v>0</v>
      </c>
      <c r="N789" s="276"/>
      <c r="O789" s="276"/>
      <c r="P789" s="276">
        <f>IF(BF76&gt;0,ROUND(BF76,0),0)</f>
        <v>2269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139*2021*8470*A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158</v>
      </c>
      <c r="H790" s="276">
        <f>ROUND(BG65,0)</f>
        <v>0</v>
      </c>
      <c r="I790" s="276">
        <f>ROUND(BG66,0)</f>
        <v>0</v>
      </c>
      <c r="J790" s="276">
        <f>ROUND(BG67,0)</f>
        <v>5768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252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139*2021*8480*A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110</v>
      </c>
      <c r="H791" s="276">
        <f>ROUND(BH65,0)</f>
        <v>701</v>
      </c>
      <c r="I791" s="276">
        <f>ROUND(BH66,0)</f>
        <v>56</v>
      </c>
      <c r="J791" s="276">
        <f>ROUND(BH67,0)</f>
        <v>37693</v>
      </c>
      <c r="K791" s="276">
        <f>ROUND(BH68,0)</f>
        <v>13033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1644</v>
      </c>
      <c r="Q791" s="276">
        <f>IF(BH77&gt;0,ROUND(BH77,0),0)</f>
        <v>0</v>
      </c>
      <c r="R791" s="276">
        <f>IF(BH78&gt;0,ROUND(BH78,0),0)</f>
        <v>15439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139*2021*8490*A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139*2021*8510*A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139*2021*8530*A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139*2021*8560*A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180845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7890</v>
      </c>
      <c r="Q795" s="276">
        <f>IF(BL77&gt;0,ROUND(BL77,0),0)</f>
        <v>0</v>
      </c>
      <c r="R795" s="276">
        <f>IF(BL78&gt;0,ROUND(BL78,0),0)</f>
        <v>74072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139*2021*8590*A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139*2021*8610*A</v>
      </c>
      <c r="B797" s="276"/>
      <c r="C797" s="278">
        <f>ROUND(BN60,2)</f>
        <v>3.62</v>
      </c>
      <c r="D797" s="276">
        <f>ROUND(BN61,0)</f>
        <v>710101</v>
      </c>
      <c r="E797" s="276">
        <f>ROUND(BN62,0)</f>
        <v>63948</v>
      </c>
      <c r="F797" s="276">
        <f>ROUND(BN63,0)</f>
        <v>1570411</v>
      </c>
      <c r="G797" s="276">
        <f>ROUND(BN64,0)</f>
        <v>28251</v>
      </c>
      <c r="H797" s="276">
        <f>ROUND(BN65,0)</f>
        <v>102300</v>
      </c>
      <c r="I797" s="276">
        <f>ROUND(BN66,0)</f>
        <v>193472</v>
      </c>
      <c r="J797" s="276">
        <f>ROUND(BN67,0)</f>
        <v>122423</v>
      </c>
      <c r="K797" s="276">
        <f>ROUND(BN68,0)</f>
        <v>38264</v>
      </c>
      <c r="L797" s="276">
        <f>ROUND(BN69,0)</f>
        <v>399199</v>
      </c>
      <c r="M797" s="276">
        <f>ROUND(BN70,0)</f>
        <v>43</v>
      </c>
      <c r="N797" s="276"/>
      <c r="O797" s="276"/>
      <c r="P797" s="276">
        <f>IF(BN76&gt;0,ROUND(BN76,0),0)</f>
        <v>5341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139*2021*8620*A</v>
      </c>
      <c r="B798" s="276"/>
      <c r="C798" s="278">
        <f>ROUND(BO60,2)</f>
        <v>0</v>
      </c>
      <c r="D798" s="276">
        <f>ROUND(BO61,0)</f>
        <v>276</v>
      </c>
      <c r="E798" s="276">
        <f>ROUND(BO62,0)</f>
        <v>25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140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139*2021*8630*A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1191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139*2021*8640*A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139*2021*8650*A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139*2021*8660*A</v>
      </c>
      <c r="B802" s="276"/>
      <c r="C802" s="278">
        <f>ROUND(BS60,2)</f>
        <v>1</v>
      </c>
      <c r="D802" s="276">
        <f>ROUND(BS61,0)</f>
        <v>52076</v>
      </c>
      <c r="E802" s="276">
        <f>ROUND(BS62,0)</f>
        <v>4690</v>
      </c>
      <c r="F802" s="276">
        <f>ROUND(BS63,0)</f>
        <v>0</v>
      </c>
      <c r="G802" s="276">
        <f>ROUND(BS64,0)</f>
        <v>114</v>
      </c>
      <c r="H802" s="276">
        <f>ROUND(BS65,0)</f>
        <v>0</v>
      </c>
      <c r="I802" s="276">
        <f>ROUND(BS66,0)</f>
        <v>18</v>
      </c>
      <c r="J802" s="276">
        <f>ROUND(BS67,0)</f>
        <v>28947</v>
      </c>
      <c r="K802" s="276">
        <f>ROUND(BS68,0)</f>
        <v>0</v>
      </c>
      <c r="L802" s="276">
        <f>ROUND(BS69,0)</f>
        <v>421</v>
      </c>
      <c r="M802" s="276">
        <f>ROUND(BS70,0)</f>
        <v>0</v>
      </c>
      <c r="N802" s="276"/>
      <c r="O802" s="276"/>
      <c r="P802" s="276">
        <f>IF(BS76&gt;0,ROUND(BS76,0),0)</f>
        <v>1263</v>
      </c>
      <c r="Q802" s="276">
        <f>IF(BS77&gt;0,ROUND(BS77,0),0)</f>
        <v>0</v>
      </c>
      <c r="R802" s="276">
        <f>IF(BS78&gt;0,ROUND(BS78,0),0)</f>
        <v>11856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139*2021*8670*A</v>
      </c>
      <c r="B803" s="276"/>
      <c r="C803" s="278">
        <f>ROUND(BT60,2)</f>
        <v>3.66</v>
      </c>
      <c r="D803" s="276">
        <f>ROUND(BT61,0)</f>
        <v>297710</v>
      </c>
      <c r="E803" s="276">
        <f>ROUND(BT62,0)</f>
        <v>26810</v>
      </c>
      <c r="F803" s="276">
        <f>ROUND(BT63,0)</f>
        <v>0</v>
      </c>
      <c r="G803" s="276">
        <f>ROUND(BT64,0)</f>
        <v>907</v>
      </c>
      <c r="H803" s="276">
        <f>ROUND(BT65,0)</f>
        <v>0</v>
      </c>
      <c r="I803" s="276">
        <f>ROUND(BT66,0)</f>
        <v>3681</v>
      </c>
      <c r="J803" s="276">
        <f>ROUND(BT67,0)</f>
        <v>29957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1307</v>
      </c>
      <c r="Q803" s="276">
        <f>IF(BT77&gt;0,ROUND(BT77,0),0)</f>
        <v>0</v>
      </c>
      <c r="R803" s="276">
        <f>IF(BT78&gt;0,ROUND(BT78,0),0)</f>
        <v>12270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139*2021*8680*A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139*2021*8690*A</v>
      </c>
      <c r="B805" s="276"/>
      <c r="C805" s="278">
        <f>ROUND(BV60,2)</f>
        <v>1.31</v>
      </c>
      <c r="D805" s="276">
        <f>ROUND(BV61,0)</f>
        <v>69635</v>
      </c>
      <c r="E805" s="276">
        <f>ROUND(BV62,0)</f>
        <v>6271</v>
      </c>
      <c r="F805" s="276">
        <f>ROUND(BV63,0)</f>
        <v>0</v>
      </c>
      <c r="G805" s="276">
        <f>ROUND(BV64,0)</f>
        <v>0</v>
      </c>
      <c r="H805" s="276">
        <f>ROUND(BV65,0)</f>
        <v>300</v>
      </c>
      <c r="I805" s="276">
        <f>ROUND(BV66,0)</f>
        <v>90</v>
      </c>
      <c r="J805" s="276">
        <f>ROUND(BV67,0)</f>
        <v>121556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5303</v>
      </c>
      <c r="Q805" s="276">
        <f>IF(BV77&gt;0,ROUND(BV77,0),0)</f>
        <v>0</v>
      </c>
      <c r="R805" s="276">
        <f>IF(BV78&gt;0,ROUND(BV78,0),0)</f>
        <v>49788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139*2021*8700*A</v>
      </c>
      <c r="B806" s="276"/>
      <c r="C806" s="278">
        <f>ROUND(BW60,2)</f>
        <v>1.45</v>
      </c>
      <c r="D806" s="276">
        <f>ROUND(BW61,0)</f>
        <v>160507</v>
      </c>
      <c r="E806" s="276">
        <f>ROUND(BW62,0)</f>
        <v>14454</v>
      </c>
      <c r="F806" s="276">
        <f>ROUND(BW63,0)</f>
        <v>3061737</v>
      </c>
      <c r="G806" s="276">
        <f>ROUND(BW64,0)</f>
        <v>629</v>
      </c>
      <c r="H806" s="276">
        <f>ROUND(BW65,0)</f>
        <v>300</v>
      </c>
      <c r="I806" s="276">
        <f>ROUND(BW66,0)</f>
        <v>554</v>
      </c>
      <c r="J806" s="276">
        <f>ROUND(BW67,0)</f>
        <v>23953</v>
      </c>
      <c r="K806" s="276">
        <f>ROUND(BW68,0)</f>
        <v>143</v>
      </c>
      <c r="L806" s="276">
        <f>ROUND(BW69,0)</f>
        <v>12321</v>
      </c>
      <c r="M806" s="276">
        <f>ROUND(BW70,0)</f>
        <v>0</v>
      </c>
      <c r="N806" s="276"/>
      <c r="O806" s="276"/>
      <c r="P806" s="276">
        <f>IF(BW76&gt;0,ROUND(BW76,0),0)</f>
        <v>1045</v>
      </c>
      <c r="Q806" s="276">
        <f>IF(BW77&gt;0,ROUND(BW77,0),0)</f>
        <v>0</v>
      </c>
      <c r="R806" s="276">
        <f>IF(BW78&gt;0,ROUND(BW78,0),0)</f>
        <v>9811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139*2021*8710*A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139*2021*8720*A</v>
      </c>
      <c r="B808" s="276"/>
      <c r="C808" s="278">
        <f>ROUND(BY60,2)</f>
        <v>29.41</v>
      </c>
      <c r="D808" s="276">
        <f>ROUND(BY61,0)</f>
        <v>2825914</v>
      </c>
      <c r="E808" s="276">
        <f>ROUND(BY62,0)</f>
        <v>254488</v>
      </c>
      <c r="F808" s="276">
        <f>ROUND(BY63,0)</f>
        <v>0</v>
      </c>
      <c r="G808" s="276">
        <f>ROUND(BY64,0)</f>
        <v>22866</v>
      </c>
      <c r="H808" s="276">
        <f>ROUND(BY65,0)</f>
        <v>6289</v>
      </c>
      <c r="I808" s="276">
        <f>ROUND(BY66,0)</f>
        <v>1273360</v>
      </c>
      <c r="J808" s="276">
        <f>ROUND(BY67,0)</f>
        <v>37708</v>
      </c>
      <c r="K808" s="276">
        <f>ROUND(BY68,0)</f>
        <v>0</v>
      </c>
      <c r="L808" s="276">
        <f>ROUND(BY69,0)</f>
        <v>51322</v>
      </c>
      <c r="M808" s="276">
        <f>ROUND(BY70,0)</f>
        <v>800</v>
      </c>
      <c r="N808" s="276"/>
      <c r="O808" s="276"/>
      <c r="P808" s="276">
        <f>IF(BY76&gt;0,ROUND(BY76,0),0)</f>
        <v>1645</v>
      </c>
      <c r="Q808" s="276">
        <f>IF(BY77&gt;0,ROUND(BY77,0),0)</f>
        <v>0</v>
      </c>
      <c r="R808" s="276">
        <f>IF(BY78&gt;0,ROUND(BY78,0),0)</f>
        <v>15445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139*2021*8730*A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139*2021*8740*A</v>
      </c>
      <c r="B810" s="276"/>
      <c r="C810" s="278">
        <f>ROUND(CA60,2)</f>
        <v>3.13</v>
      </c>
      <c r="D810" s="276">
        <f>ROUND(CA61,0)</f>
        <v>293396</v>
      </c>
      <c r="E810" s="276">
        <f>ROUND(CA62,0)</f>
        <v>26422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154</v>
      </c>
      <c r="J810" s="276">
        <f>ROUND(CA67,0)</f>
        <v>106029</v>
      </c>
      <c r="K810" s="276">
        <f>ROUND(CA68,0)</f>
        <v>0</v>
      </c>
      <c r="L810" s="276">
        <f>ROUND(CA69,0)</f>
        <v>1216</v>
      </c>
      <c r="M810" s="276">
        <f>ROUND(CA70,0)</f>
        <v>0</v>
      </c>
      <c r="N810" s="276"/>
      <c r="O810" s="276"/>
      <c r="P810" s="276">
        <f>IF(CA76&gt;0,ROUND(CA76,0),0)</f>
        <v>4626</v>
      </c>
      <c r="Q810" s="276">
        <f>IF(CA77&gt;0,ROUND(CA77,0),0)</f>
        <v>0</v>
      </c>
      <c r="R810" s="276">
        <f>IF(CA78&gt;0,ROUND(CA78,0),0)</f>
        <v>43428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139*2021*8770*A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139*2021*8790*A</v>
      </c>
      <c r="B812" s="276"/>
      <c r="C812" s="278">
        <f>ROUND(CC60,2)</f>
        <v>4.67</v>
      </c>
      <c r="D812" s="276">
        <f>ROUND(CC61,0)</f>
        <v>259300</v>
      </c>
      <c r="E812" s="276">
        <f>ROUND(CC62,0)</f>
        <v>23351</v>
      </c>
      <c r="F812" s="276">
        <f>ROUND(CC63,0)</f>
        <v>4000</v>
      </c>
      <c r="G812" s="276">
        <f>ROUND(CC64,0)</f>
        <v>6874</v>
      </c>
      <c r="H812" s="276">
        <f>ROUND(CC65,0)</f>
        <v>-43</v>
      </c>
      <c r="I812" s="276">
        <f>ROUND(CC66,0)</f>
        <v>3455</v>
      </c>
      <c r="J812" s="276">
        <f>ROUND(CC67,0)</f>
        <v>350082</v>
      </c>
      <c r="K812" s="276">
        <f>ROUND(CC68,0)</f>
        <v>0</v>
      </c>
      <c r="L812" s="276">
        <f>ROUND(CC69,0)</f>
        <v>66550598</v>
      </c>
      <c r="M812" s="276">
        <f>ROUND(CC70,0)</f>
        <v>8994149</v>
      </c>
      <c r="N812" s="276"/>
      <c r="O812" s="276"/>
      <c r="P812" s="276">
        <f>IF(CC76&gt;0,ROUND(CC76,0),0)</f>
        <v>15273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139*2021*9000*A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8539523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780.7199999999998</v>
      </c>
      <c r="D815" s="277">
        <f t="shared" si="22"/>
        <v>67562171</v>
      </c>
      <c r="E815" s="277">
        <f t="shared" si="22"/>
        <v>6084317</v>
      </c>
      <c r="F815" s="277">
        <f t="shared" si="22"/>
        <v>6589436</v>
      </c>
      <c r="G815" s="277">
        <f t="shared" si="22"/>
        <v>42754893</v>
      </c>
      <c r="H815" s="277">
        <f t="shared" si="22"/>
        <v>1968856</v>
      </c>
      <c r="I815" s="277">
        <f t="shared" si="22"/>
        <v>28023203</v>
      </c>
      <c r="J815" s="277">
        <f t="shared" si="22"/>
        <v>4976311</v>
      </c>
      <c r="K815" s="277">
        <f t="shared" si="22"/>
        <v>1265930</v>
      </c>
      <c r="L815" s="277">
        <f>SUM(L734:L813)+SUM(U734:U813)</f>
        <v>76018503</v>
      </c>
      <c r="M815" s="277">
        <f>SUM(M734:M813)+SUM(V734:V813)</f>
        <v>15534349</v>
      </c>
      <c r="N815" s="277">
        <f t="shared" ref="N815:Y815" si="23">SUM(N734:N813)</f>
        <v>773284352</v>
      </c>
      <c r="O815" s="277">
        <f t="shared" si="23"/>
        <v>349368198</v>
      </c>
      <c r="P815" s="277">
        <f t="shared" si="23"/>
        <v>217107</v>
      </c>
      <c r="Q815" s="277">
        <f t="shared" si="23"/>
        <v>163370</v>
      </c>
      <c r="R815" s="277">
        <f t="shared" si="23"/>
        <v>1444472</v>
      </c>
      <c r="S815" s="277">
        <f t="shared" si="23"/>
        <v>961258</v>
      </c>
      <c r="T815" s="281">
        <f t="shared" si="23"/>
        <v>265.58999999999997</v>
      </c>
      <c r="U815" s="277">
        <f t="shared" si="23"/>
        <v>8539523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92049246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780.71999999999991</v>
      </c>
      <c r="D816" s="277">
        <f>CE61</f>
        <v>67562173.730000019</v>
      </c>
      <c r="E816" s="277">
        <f>CE62</f>
        <v>6084317</v>
      </c>
      <c r="F816" s="277">
        <f>CE63</f>
        <v>6589435.4199999999</v>
      </c>
      <c r="G816" s="277">
        <f>CE64</f>
        <v>42754891.839999989</v>
      </c>
      <c r="H816" s="280">
        <f>CE65</f>
        <v>1968855.21</v>
      </c>
      <c r="I816" s="280">
        <f>CE66</f>
        <v>28023203.989999998</v>
      </c>
      <c r="J816" s="280">
        <f>CE67</f>
        <v>4976311</v>
      </c>
      <c r="K816" s="280">
        <f>CE68</f>
        <v>1265929.73</v>
      </c>
      <c r="L816" s="280">
        <f>CE69</f>
        <v>76018501.171934932</v>
      </c>
      <c r="M816" s="280">
        <f>CE70</f>
        <v>15534348.23</v>
      </c>
      <c r="N816" s="277">
        <f>CE75</f>
        <v>773284351.24000001</v>
      </c>
      <c r="O816" s="277">
        <f>CE73</f>
        <v>349368197.29000002</v>
      </c>
      <c r="P816" s="277">
        <f>CE76</f>
        <v>217104.36999999991</v>
      </c>
      <c r="Q816" s="277">
        <f>CE77</f>
        <v>163369.71391338794</v>
      </c>
      <c r="R816" s="277">
        <f>CE78</f>
        <v>1444472.1952889524</v>
      </c>
      <c r="S816" s="277">
        <f>CE79</f>
        <v>961258.1</v>
      </c>
      <c r="T816" s="281">
        <f>CE80</f>
        <v>265.58999999999997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92049247.471934944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67562173.730000064</v>
      </c>
      <c r="E817" s="180">
        <f>C379</f>
        <v>6084316.7600000016</v>
      </c>
      <c r="F817" s="180">
        <f>C380</f>
        <v>6589435.4199999999</v>
      </c>
      <c r="G817" s="240">
        <f>C381</f>
        <v>42754891.839999974</v>
      </c>
      <c r="H817" s="240">
        <f>C382</f>
        <v>1968855.21</v>
      </c>
      <c r="I817" s="240">
        <f>C383</f>
        <v>28023203.990000006</v>
      </c>
      <c r="J817" s="240">
        <f>C384</f>
        <v>4976308.78</v>
      </c>
      <c r="K817" s="240">
        <f>C385</f>
        <v>1265929.7299999997</v>
      </c>
      <c r="L817" s="240">
        <f>C386+C387+C388+C389</f>
        <v>76018501.171934962</v>
      </c>
      <c r="M817" s="240">
        <f>C370</f>
        <v>15534348.23</v>
      </c>
      <c r="N817" s="180">
        <f>D361</f>
        <v>773284351.23999989</v>
      </c>
      <c r="O817" s="180">
        <f>C359</f>
        <v>349368197.28999978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88" transitionEvaluation="1" transitionEntry="1" codeName="Sheet10">
    <pageSetUpPr autoPageBreaks="0" fitToPage="1"/>
  </sheetPr>
  <dimension ref="A1:CF816"/>
  <sheetViews>
    <sheetView showGridLines="0" topLeftCell="A88" zoomScale="75" workbookViewId="0">
      <selection activeCell="C116" sqref="C116:C12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6027934.8899999987</v>
      </c>
      <c r="C48" s="301">
        <f>ROUND(((B48/CE61)*C61),0)</f>
        <v>387113</v>
      </c>
      <c r="D48" s="301">
        <f>ROUND(((B48/CE61)*D61),0)</f>
        <v>0</v>
      </c>
      <c r="E48" s="295">
        <f>ROUND(((B48/CE61)*E61),0)</f>
        <v>1931360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845155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9384</v>
      </c>
      <c r="T48" s="295">
        <f>ROUND(((B48/CE61)*T61),0)</f>
        <v>0</v>
      </c>
      <c r="U48" s="295">
        <f>ROUND(((B48/CE61)*U61),0)</f>
        <v>200548</v>
      </c>
      <c r="V48" s="295">
        <f>ROUND(((B48/CE61)*V61),0)</f>
        <v>117168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82696</v>
      </c>
      <c r="Z48" s="295">
        <f>ROUND(((B48/CE61)*Z61),0)</f>
        <v>0</v>
      </c>
      <c r="AA48" s="295">
        <f>ROUND(((B48/CE61)*AA61),0)</f>
        <v>20766</v>
      </c>
      <c r="AB48" s="295">
        <f>ROUND(((B48/CE61)*AB61),0)</f>
        <v>238972</v>
      </c>
      <c r="AC48" s="295">
        <f>ROUND(((B48/CE61)*AC61),0)</f>
        <v>260861</v>
      </c>
      <c r="AD48" s="295">
        <f>ROUND(((B48/CE61)*AD61),0)</f>
        <v>0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612252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205393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729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172984</v>
      </c>
      <c r="AZ48" s="295">
        <f>ROUND(((B48/CE61)*AZ61),0)</f>
        <v>0</v>
      </c>
      <c r="BA48" s="295">
        <f>ROUND(((B48/CE61)*BA61),0)</f>
        <v>9211</v>
      </c>
      <c r="BB48" s="295">
        <f>ROUND(((B48/CE61)*BB61),0)</f>
        <v>58196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282445</v>
      </c>
      <c r="BF48" s="295">
        <f>ROUND(((B48/CE61)*BF61),0)</f>
        <v>125667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70754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4586</v>
      </c>
      <c r="BT48" s="295">
        <f>ROUND(((B48/CE61)*BT61),0)</f>
        <v>27405</v>
      </c>
      <c r="BU48" s="295">
        <f>ROUND(((B48/CE61)*BU61),0)</f>
        <v>0</v>
      </c>
      <c r="BV48" s="295">
        <f>ROUND(((B48/CE61)*BV61),0)</f>
        <v>5858</v>
      </c>
      <c r="BW48" s="295">
        <f>ROUND(((B48/CE61)*BW61),0)</f>
        <v>15854</v>
      </c>
      <c r="BX48" s="295">
        <f>ROUND(((B48/CE61)*BX61),0)</f>
        <v>0</v>
      </c>
      <c r="BY48" s="295">
        <f>ROUND(((B48/CE61)*BY61),0)</f>
        <v>278363</v>
      </c>
      <c r="BZ48" s="295">
        <f>ROUND(((B48/CE61)*BZ61),0)</f>
        <v>0</v>
      </c>
      <c r="CA48" s="295">
        <f>ROUND(((B48/CE61)*CA61),0)</f>
        <v>24611</v>
      </c>
      <c r="CB48" s="295">
        <f>ROUND(((B48/CE61)*CB61),0)</f>
        <v>0</v>
      </c>
      <c r="CC48" s="295">
        <f>ROUND(((B48/CE61)*CC61),0)</f>
        <v>39606</v>
      </c>
      <c r="CD48" s="295"/>
      <c r="CE48" s="295">
        <f>SUM(C48:CD48)</f>
        <v>6027937</v>
      </c>
      <c r="CF48" s="2"/>
    </row>
    <row r="49" spans="1:84" ht="12.65" customHeight="1" x14ac:dyDescent="0.35">
      <c r="A49" s="295" t="s">
        <v>206</v>
      </c>
      <c r="B49" s="295">
        <f>B47+B48</f>
        <v>6027934.8899999987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4754664.2600000007</v>
      </c>
      <c r="C52" s="295">
        <f>ROUND((B52/(CE76+CF76)*C76),0)</f>
        <v>122688</v>
      </c>
      <c r="D52" s="295">
        <f>ROUND((B52/(CE76+CF76)*D76),0)</f>
        <v>0</v>
      </c>
      <c r="E52" s="295">
        <f>ROUND((B52/(CE76+CF76)*E76),0)</f>
        <v>1226694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672600</v>
      </c>
      <c r="Q52" s="295">
        <f>ROUND((B52/(CE76+CF76)*Q76),0)</f>
        <v>0</v>
      </c>
      <c r="R52" s="295">
        <f>ROUND((B52/(CE76+CF76)*R76),0)</f>
        <v>4371</v>
      </c>
      <c r="S52" s="295">
        <f>ROUND((B52/(CE76+CF76)*S76),0)</f>
        <v>87991</v>
      </c>
      <c r="T52" s="295">
        <f>ROUND((B52/(CE76+CF76)*T76),0)</f>
        <v>0</v>
      </c>
      <c r="U52" s="295">
        <f>ROUND((B52/(CE76+CF76)*U76),0)</f>
        <v>104375</v>
      </c>
      <c r="V52" s="295">
        <f>ROUND((B52/(CE76+CF76)*V76),0)</f>
        <v>35703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89629</v>
      </c>
      <c r="Z52" s="295">
        <f>ROUND((B52/(CE76+CF76)*Z76),0)</f>
        <v>4881</v>
      </c>
      <c r="AA52" s="295">
        <f>ROUND((B52/(CE76+CF76)*AA76),0)</f>
        <v>41799</v>
      </c>
      <c r="AB52" s="295">
        <f>ROUND((B52/(CE76+CF76)*AB76),0)</f>
        <v>50473</v>
      </c>
      <c r="AC52" s="295">
        <f>ROUND((B52/(CE76+CF76)*AC76),0)</f>
        <v>41701</v>
      </c>
      <c r="AD52" s="295">
        <f>ROUND((B52/(CE76+CF76)*AD76),0)</f>
        <v>0</v>
      </c>
      <c r="AE52" s="295">
        <f>ROUND((B52/(CE76+CF76)*AE76),0)</f>
        <v>49843</v>
      </c>
      <c r="AF52" s="295">
        <f>ROUND((B52/(CE76+CF76)*AF76),0)</f>
        <v>0</v>
      </c>
      <c r="AG52" s="295">
        <f>ROUND((B52/(CE76+CF76)*AG76),0)</f>
        <v>265534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2337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207616</v>
      </c>
      <c r="AZ52" s="295">
        <f>ROUND((B52/(CE76+CF76)*AZ76),0)</f>
        <v>0</v>
      </c>
      <c r="BA52" s="295">
        <f>ROUND((B52/(CE76+CF76)*BA76),0)</f>
        <v>18399</v>
      </c>
      <c r="BB52" s="295">
        <f>ROUND((B52/(CE76+CF76)*BB76),0)</f>
        <v>9097</v>
      </c>
      <c r="BC52" s="295">
        <f>ROUND((B52/(CE76+CF76)*BC76),0)</f>
        <v>0</v>
      </c>
      <c r="BD52" s="295">
        <f>ROUND((B52/(CE76+CF76)*BD76),0)</f>
        <v>36564</v>
      </c>
      <c r="BE52" s="295">
        <f>ROUND((B52/(CE76+CF76)*BE76),0)</f>
        <v>634257</v>
      </c>
      <c r="BF52" s="295">
        <f>ROUND((B52/(CE76+CF76)*BF76),0)</f>
        <v>49694</v>
      </c>
      <c r="BG52" s="295">
        <f>ROUND((B52/(CE76+CF76)*BG76),0)</f>
        <v>5511</v>
      </c>
      <c r="BH52" s="295">
        <f>ROUND((B52/(CE76+CF76)*BH76),0)</f>
        <v>36014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172790</v>
      </c>
      <c r="BM52" s="295">
        <f>ROUND((B52/(CE76+CF76)*BM76),0)</f>
        <v>0</v>
      </c>
      <c r="BN52" s="295">
        <f>ROUND((B52/(CE76+CF76)*BN76),0)</f>
        <v>116970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27658</v>
      </c>
      <c r="BT52" s="295">
        <f>ROUND((B52/(CE76+CF76)*BT76),0)</f>
        <v>28623</v>
      </c>
      <c r="BU52" s="295">
        <f>ROUND((B52/(CE76+CF76)*BU76),0)</f>
        <v>0</v>
      </c>
      <c r="BV52" s="295">
        <f>ROUND((B52/(CE76+CF76)*BV76),0)</f>
        <v>116142</v>
      </c>
      <c r="BW52" s="295">
        <f>ROUND((B52/(CE76+CF76)*BW76),0)</f>
        <v>22886</v>
      </c>
      <c r="BX52" s="295">
        <f>ROUND((B52/(CE76+CF76)*BX76),0)</f>
        <v>0</v>
      </c>
      <c r="BY52" s="295">
        <f>ROUND((B52/(CE76+CF76)*BY76),0)</f>
        <v>36028</v>
      </c>
      <c r="BZ52" s="295">
        <f>ROUND((B52/(CE76+CF76)*BZ76),0)</f>
        <v>0</v>
      </c>
      <c r="CA52" s="295">
        <f>ROUND((B52/(CE76+CF76)*CA76),0)</f>
        <v>101306</v>
      </c>
      <c r="CB52" s="295">
        <f>ROUND((B52/(CE76+CF76)*CB76),0)</f>
        <v>0</v>
      </c>
      <c r="CC52" s="295">
        <f>ROUND((B52/(CE76+CF76)*CC76),0)</f>
        <v>334490</v>
      </c>
      <c r="CD52" s="295"/>
      <c r="CE52" s="295">
        <f>SUM(C52:CD52)</f>
        <v>4754664</v>
      </c>
      <c r="CF52" s="2"/>
    </row>
    <row r="53" spans="1:84" ht="12.65" customHeight="1" x14ac:dyDescent="0.35">
      <c r="A53" s="295" t="s">
        <v>206</v>
      </c>
      <c r="B53" s="295">
        <f>B51+B52</f>
        <v>4754664.2600000007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3057.4565027107387</v>
      </c>
      <c r="D59" s="300">
        <v>0</v>
      </c>
      <c r="E59" s="300">
        <v>30512.543497289258</v>
      </c>
      <c r="F59" s="300">
        <v>0</v>
      </c>
      <c r="G59" s="300">
        <v>0</v>
      </c>
      <c r="H59" s="300">
        <v>0</v>
      </c>
      <c r="I59" s="300">
        <v>0</v>
      </c>
      <c r="J59" s="300">
        <v>2233</v>
      </c>
      <c r="K59" s="300">
        <v>0</v>
      </c>
      <c r="L59" s="300">
        <v>0</v>
      </c>
      <c r="M59" s="300">
        <v>0</v>
      </c>
      <c r="N59" s="300">
        <v>0</v>
      </c>
      <c r="O59" s="300">
        <v>1163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161175</v>
      </c>
      <c r="AZ59" s="185">
        <v>0</v>
      </c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37.19</v>
      </c>
      <c r="D60" s="187">
        <v>0</v>
      </c>
      <c r="E60" s="187">
        <v>229.29999999999998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102.74000000000001</v>
      </c>
      <c r="Q60" s="221">
        <v>0</v>
      </c>
      <c r="R60" s="221">
        <v>0</v>
      </c>
      <c r="S60" s="221">
        <v>1.5699999999999998</v>
      </c>
      <c r="T60" s="221">
        <v>0</v>
      </c>
      <c r="U60" s="221">
        <v>30.159999999999997</v>
      </c>
      <c r="V60" s="221">
        <v>15.43</v>
      </c>
      <c r="W60" s="221">
        <v>0</v>
      </c>
      <c r="X60" s="221">
        <v>0</v>
      </c>
      <c r="Y60" s="221">
        <v>7.69</v>
      </c>
      <c r="Z60" s="221">
        <v>0</v>
      </c>
      <c r="AA60" s="221">
        <v>2.0500000000000003</v>
      </c>
      <c r="AB60" s="221">
        <v>23.45</v>
      </c>
      <c r="AC60" s="221">
        <v>32.14</v>
      </c>
      <c r="AD60" s="221">
        <v>0</v>
      </c>
      <c r="AE60" s="221">
        <v>0</v>
      </c>
      <c r="AF60" s="221">
        <v>0</v>
      </c>
      <c r="AG60" s="221">
        <v>75.53</v>
      </c>
      <c r="AH60" s="221">
        <v>0</v>
      </c>
      <c r="AI60" s="221">
        <v>0</v>
      </c>
      <c r="AJ60" s="221">
        <v>21.130000000000003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0.23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40.24</v>
      </c>
      <c r="AZ60" s="221">
        <v>0</v>
      </c>
      <c r="BA60" s="221">
        <v>2.39</v>
      </c>
      <c r="BB60" s="221">
        <v>8.06</v>
      </c>
      <c r="BC60" s="221">
        <v>0</v>
      </c>
      <c r="BD60" s="221">
        <v>0</v>
      </c>
      <c r="BE60" s="221">
        <v>41.040000000000006</v>
      </c>
      <c r="BF60" s="221">
        <v>32.56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3.8299999999999996</v>
      </c>
      <c r="BO60" s="221">
        <v>0</v>
      </c>
      <c r="BP60" s="221">
        <v>0</v>
      </c>
      <c r="BQ60" s="221">
        <v>0</v>
      </c>
      <c r="BR60" s="221">
        <v>0</v>
      </c>
      <c r="BS60" s="221">
        <v>0.97</v>
      </c>
      <c r="BT60" s="221">
        <v>3.6</v>
      </c>
      <c r="BU60" s="221">
        <v>0</v>
      </c>
      <c r="BV60" s="221">
        <v>1.28</v>
      </c>
      <c r="BW60" s="221">
        <v>1.7000000000000002</v>
      </c>
      <c r="BX60" s="221">
        <v>0</v>
      </c>
      <c r="BY60" s="221">
        <v>34.11</v>
      </c>
      <c r="BZ60" s="221">
        <v>0</v>
      </c>
      <c r="CA60" s="221">
        <v>2.0099999999999998</v>
      </c>
      <c r="CB60" s="221">
        <v>0</v>
      </c>
      <c r="CC60" s="221">
        <v>5.6099999999999994</v>
      </c>
      <c r="CD60" s="305" t="s">
        <v>221</v>
      </c>
      <c r="CE60" s="307">
        <f t="shared" ref="CE60:CE70" si="0">SUM(C60:CD60)</f>
        <v>756.01</v>
      </c>
      <c r="CF60" s="2"/>
    </row>
    <row r="61" spans="1:84" ht="12.65" customHeight="1" x14ac:dyDescent="0.35">
      <c r="A61" s="302" t="s">
        <v>235</v>
      </c>
      <c r="B61" s="295"/>
      <c r="C61" s="300">
        <v>4023554.64</v>
      </c>
      <c r="D61" s="300">
        <v>0</v>
      </c>
      <c r="E61" s="300">
        <v>20074084.170000002</v>
      </c>
      <c r="F61" s="185">
        <v>0</v>
      </c>
      <c r="G61" s="300">
        <v>0</v>
      </c>
      <c r="H61" s="300">
        <v>0</v>
      </c>
      <c r="I61" s="185">
        <v>0</v>
      </c>
      <c r="J61" s="185">
        <v>0</v>
      </c>
      <c r="K61" s="185">
        <v>0</v>
      </c>
      <c r="L61" s="185">
        <v>0</v>
      </c>
      <c r="M61" s="300">
        <v>0</v>
      </c>
      <c r="N61" s="300">
        <v>0</v>
      </c>
      <c r="O61" s="300">
        <v>0</v>
      </c>
      <c r="P61" s="185">
        <v>8784339.1000000015</v>
      </c>
      <c r="Q61" s="185">
        <v>0</v>
      </c>
      <c r="R61" s="185">
        <v>0</v>
      </c>
      <c r="S61" s="185">
        <v>97531.55</v>
      </c>
      <c r="T61" s="185">
        <v>0</v>
      </c>
      <c r="U61" s="185">
        <v>2084444.4899999998</v>
      </c>
      <c r="V61" s="185">
        <v>1217820.0599999998</v>
      </c>
      <c r="W61" s="185">
        <v>0</v>
      </c>
      <c r="X61" s="185">
        <v>0</v>
      </c>
      <c r="Y61" s="185">
        <v>859523.1</v>
      </c>
      <c r="Z61" s="185">
        <v>0</v>
      </c>
      <c r="AA61" s="185">
        <v>215831.75</v>
      </c>
      <c r="AB61" s="185">
        <v>2483813.8200000003</v>
      </c>
      <c r="AC61" s="185">
        <v>2711322.27</v>
      </c>
      <c r="AD61" s="185">
        <v>0</v>
      </c>
      <c r="AE61" s="185">
        <v>0</v>
      </c>
      <c r="AF61" s="185">
        <v>0</v>
      </c>
      <c r="AG61" s="185">
        <v>6363600.5199999996</v>
      </c>
      <c r="AH61" s="185">
        <v>0</v>
      </c>
      <c r="AI61" s="185">
        <v>0</v>
      </c>
      <c r="AJ61" s="185">
        <v>2134804.6599999997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7577.12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1797950.5799999996</v>
      </c>
      <c r="AZ61" s="185">
        <v>0</v>
      </c>
      <c r="BA61" s="185">
        <v>95733.74000000002</v>
      </c>
      <c r="BB61" s="185">
        <v>604874.89999999991</v>
      </c>
      <c r="BC61" s="185">
        <v>0</v>
      </c>
      <c r="BD61" s="185">
        <v>0</v>
      </c>
      <c r="BE61" s="185">
        <v>2935662.39</v>
      </c>
      <c r="BF61" s="185">
        <v>1306148.6499999999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735401.20000000007</v>
      </c>
      <c r="BO61" s="185">
        <v>0</v>
      </c>
      <c r="BP61" s="185">
        <v>0</v>
      </c>
      <c r="BQ61" s="185">
        <v>0</v>
      </c>
      <c r="BR61" s="185">
        <v>0</v>
      </c>
      <c r="BS61" s="185">
        <v>47670.689999999995</v>
      </c>
      <c r="BT61" s="185">
        <v>284842.13000000006</v>
      </c>
      <c r="BU61" s="185">
        <v>0</v>
      </c>
      <c r="BV61" s="185">
        <v>60886.75</v>
      </c>
      <c r="BW61" s="185">
        <v>164785.88999999996</v>
      </c>
      <c r="BX61" s="185">
        <v>0</v>
      </c>
      <c r="BY61" s="185">
        <v>2893233.21</v>
      </c>
      <c r="BZ61" s="185">
        <v>0</v>
      </c>
      <c r="CA61" s="185">
        <v>255803.98999999993</v>
      </c>
      <c r="CB61" s="185">
        <v>0</v>
      </c>
      <c r="CC61" s="185">
        <v>411652.34000000008</v>
      </c>
      <c r="CD61" s="305" t="s">
        <v>221</v>
      </c>
      <c r="CE61" s="295">
        <f t="shared" si="0"/>
        <v>62652893.710000016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387113</v>
      </c>
      <c r="D62" s="295">
        <f t="shared" si="1"/>
        <v>0</v>
      </c>
      <c r="E62" s="295">
        <f t="shared" si="1"/>
        <v>1931360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0</v>
      </c>
      <c r="P62" s="295">
        <f t="shared" si="1"/>
        <v>845155</v>
      </c>
      <c r="Q62" s="295">
        <f t="shared" si="1"/>
        <v>0</v>
      </c>
      <c r="R62" s="295">
        <f t="shared" si="1"/>
        <v>0</v>
      </c>
      <c r="S62" s="295">
        <f t="shared" si="1"/>
        <v>9384</v>
      </c>
      <c r="T62" s="295">
        <f t="shared" si="1"/>
        <v>0</v>
      </c>
      <c r="U62" s="295">
        <f t="shared" si="1"/>
        <v>200548</v>
      </c>
      <c r="V62" s="295">
        <f t="shared" si="1"/>
        <v>117168</v>
      </c>
      <c r="W62" s="295">
        <f t="shared" si="1"/>
        <v>0</v>
      </c>
      <c r="X62" s="295">
        <f t="shared" si="1"/>
        <v>0</v>
      </c>
      <c r="Y62" s="295">
        <f t="shared" si="1"/>
        <v>82696</v>
      </c>
      <c r="Z62" s="295">
        <f t="shared" si="1"/>
        <v>0</v>
      </c>
      <c r="AA62" s="295">
        <f t="shared" si="1"/>
        <v>20766</v>
      </c>
      <c r="AB62" s="295">
        <f t="shared" si="1"/>
        <v>238972</v>
      </c>
      <c r="AC62" s="295">
        <f t="shared" si="1"/>
        <v>260861</v>
      </c>
      <c r="AD62" s="295">
        <f t="shared" si="1"/>
        <v>0</v>
      </c>
      <c r="AE62" s="295">
        <f t="shared" si="1"/>
        <v>0</v>
      </c>
      <c r="AF62" s="295">
        <f t="shared" si="1"/>
        <v>0</v>
      </c>
      <c r="AG62" s="295">
        <f t="shared" si="1"/>
        <v>612252</v>
      </c>
      <c r="AH62" s="295">
        <f t="shared" si="1"/>
        <v>0</v>
      </c>
      <c r="AI62" s="295">
        <f t="shared" si="1"/>
        <v>0</v>
      </c>
      <c r="AJ62" s="295">
        <f t="shared" si="1"/>
        <v>205393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729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0</v>
      </c>
      <c r="AW62" s="295">
        <f t="shared" si="1"/>
        <v>0</v>
      </c>
      <c r="AX62" s="295">
        <f t="shared" si="1"/>
        <v>0</v>
      </c>
      <c r="AY62" s="295">
        <f>ROUND(AY47+AY48,0)</f>
        <v>172984</v>
      </c>
      <c r="AZ62" s="295">
        <f>ROUND(AZ47+AZ48,0)</f>
        <v>0</v>
      </c>
      <c r="BA62" s="295">
        <f>ROUND(BA47+BA48,0)</f>
        <v>9211</v>
      </c>
      <c r="BB62" s="295">
        <f t="shared" si="1"/>
        <v>58196</v>
      </c>
      <c r="BC62" s="295">
        <f t="shared" si="1"/>
        <v>0</v>
      </c>
      <c r="BD62" s="295">
        <f t="shared" si="1"/>
        <v>0</v>
      </c>
      <c r="BE62" s="295">
        <f t="shared" si="1"/>
        <v>282445</v>
      </c>
      <c r="BF62" s="295">
        <f t="shared" si="1"/>
        <v>125667</v>
      </c>
      <c r="BG62" s="295">
        <f t="shared" si="1"/>
        <v>0</v>
      </c>
      <c r="BH62" s="295">
        <f t="shared" si="1"/>
        <v>0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0</v>
      </c>
      <c r="BM62" s="295">
        <f t="shared" si="1"/>
        <v>0</v>
      </c>
      <c r="BN62" s="295">
        <f t="shared" si="1"/>
        <v>70754</v>
      </c>
      <c r="BO62" s="295">
        <f t="shared" ref="BO62:CC62" si="2">ROUND(BO47+BO48,0)</f>
        <v>0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4586</v>
      </c>
      <c r="BT62" s="295">
        <f t="shared" si="2"/>
        <v>27405</v>
      </c>
      <c r="BU62" s="295">
        <f t="shared" si="2"/>
        <v>0</v>
      </c>
      <c r="BV62" s="295">
        <f t="shared" si="2"/>
        <v>5858</v>
      </c>
      <c r="BW62" s="295">
        <f t="shared" si="2"/>
        <v>15854</v>
      </c>
      <c r="BX62" s="295">
        <f t="shared" si="2"/>
        <v>0</v>
      </c>
      <c r="BY62" s="295">
        <f t="shared" si="2"/>
        <v>278363</v>
      </c>
      <c r="BZ62" s="295">
        <f t="shared" si="2"/>
        <v>0</v>
      </c>
      <c r="CA62" s="295">
        <f t="shared" si="2"/>
        <v>24611</v>
      </c>
      <c r="CB62" s="295">
        <f t="shared" si="2"/>
        <v>0</v>
      </c>
      <c r="CC62" s="295">
        <f t="shared" si="2"/>
        <v>39606</v>
      </c>
      <c r="CD62" s="305" t="s">
        <v>221</v>
      </c>
      <c r="CE62" s="295">
        <f t="shared" si="0"/>
        <v>6027937</v>
      </c>
      <c r="CF62" s="2"/>
    </row>
    <row r="63" spans="1:84" ht="12.65" customHeight="1" x14ac:dyDescent="0.35">
      <c r="A63" s="302" t="s">
        <v>236</v>
      </c>
      <c r="B63" s="295"/>
      <c r="C63" s="300">
        <v>490339.84000000008</v>
      </c>
      <c r="D63" s="300">
        <v>0</v>
      </c>
      <c r="E63" s="300">
        <v>934264.76</v>
      </c>
      <c r="F63" s="185">
        <v>0</v>
      </c>
      <c r="G63" s="300">
        <v>0</v>
      </c>
      <c r="H63" s="300">
        <v>0</v>
      </c>
      <c r="I63" s="185">
        <v>0</v>
      </c>
      <c r="J63" s="185">
        <v>0</v>
      </c>
      <c r="K63" s="185">
        <v>0</v>
      </c>
      <c r="L63" s="185">
        <v>0</v>
      </c>
      <c r="M63" s="300">
        <v>0</v>
      </c>
      <c r="N63" s="300">
        <v>0</v>
      </c>
      <c r="O63" s="300">
        <v>0</v>
      </c>
      <c r="P63" s="185">
        <v>101662.51000000001</v>
      </c>
      <c r="Q63" s="185">
        <v>0</v>
      </c>
      <c r="R63" s="185">
        <v>0</v>
      </c>
      <c r="S63" s="185">
        <v>5849.55</v>
      </c>
      <c r="T63" s="185">
        <v>0</v>
      </c>
      <c r="U63" s="185">
        <v>90666.880000000005</v>
      </c>
      <c r="V63" s="185">
        <v>36039.699999999997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765.1</v>
      </c>
      <c r="AD63" s="185">
        <v>0</v>
      </c>
      <c r="AE63" s="185">
        <v>153.9</v>
      </c>
      <c r="AF63" s="185">
        <v>0</v>
      </c>
      <c r="AG63" s="185">
        <v>590672.96</v>
      </c>
      <c r="AH63" s="185">
        <v>0</v>
      </c>
      <c r="AI63" s="185">
        <v>0</v>
      </c>
      <c r="AJ63" s="185">
        <v>6677.9999999999964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1000</v>
      </c>
      <c r="AY63" s="185">
        <v>34736.089999999997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6560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1564552.46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2768765.6899999995</v>
      </c>
      <c r="BX63" s="185">
        <v>0</v>
      </c>
      <c r="BY63" s="185">
        <v>112.5</v>
      </c>
      <c r="BZ63" s="185">
        <v>0</v>
      </c>
      <c r="CA63" s="185">
        <v>0</v>
      </c>
      <c r="CB63" s="185">
        <v>0</v>
      </c>
      <c r="CC63" s="185">
        <v>33682.009999999995</v>
      </c>
      <c r="CD63" s="305" t="s">
        <v>221</v>
      </c>
      <c r="CE63" s="295">
        <f t="shared" si="0"/>
        <v>6666501.9499999993</v>
      </c>
      <c r="CF63" s="2"/>
    </row>
    <row r="64" spans="1:84" ht="12.65" customHeight="1" x14ac:dyDescent="0.35">
      <c r="A64" s="302" t="s">
        <v>237</v>
      </c>
      <c r="B64" s="295"/>
      <c r="C64" s="300">
        <v>639776.46000000008</v>
      </c>
      <c r="D64" s="300">
        <v>0</v>
      </c>
      <c r="E64" s="185">
        <v>1922496.6899999997</v>
      </c>
      <c r="F64" s="185">
        <v>0</v>
      </c>
      <c r="G64" s="300">
        <v>0</v>
      </c>
      <c r="H64" s="300">
        <v>0</v>
      </c>
      <c r="I64" s="185">
        <v>0</v>
      </c>
      <c r="J64" s="185">
        <v>0</v>
      </c>
      <c r="K64" s="185">
        <v>0</v>
      </c>
      <c r="L64" s="185">
        <v>0</v>
      </c>
      <c r="M64" s="300">
        <v>0</v>
      </c>
      <c r="N64" s="300">
        <v>0</v>
      </c>
      <c r="O64" s="300">
        <v>0</v>
      </c>
      <c r="P64" s="185">
        <v>14757931.469999997</v>
      </c>
      <c r="Q64" s="185">
        <v>0</v>
      </c>
      <c r="R64" s="185">
        <v>444303.73000000004</v>
      </c>
      <c r="S64" s="185">
        <v>-378084.43999999994</v>
      </c>
      <c r="T64" s="185">
        <v>0</v>
      </c>
      <c r="U64" s="185">
        <v>985711.18</v>
      </c>
      <c r="V64" s="185">
        <v>135970.62</v>
      </c>
      <c r="W64" s="185">
        <v>0</v>
      </c>
      <c r="X64" s="185">
        <v>0</v>
      </c>
      <c r="Y64" s="185">
        <v>898272.39999999979</v>
      </c>
      <c r="Z64" s="185">
        <v>0</v>
      </c>
      <c r="AA64" s="185">
        <v>214499.49999999997</v>
      </c>
      <c r="AB64" s="185">
        <v>13708988.240000002</v>
      </c>
      <c r="AC64" s="185">
        <v>581500.04</v>
      </c>
      <c r="AD64" s="185">
        <v>0</v>
      </c>
      <c r="AE64" s="185">
        <v>15638.41</v>
      </c>
      <c r="AF64" s="185">
        <v>0</v>
      </c>
      <c r="AG64" s="185">
        <v>914878.12</v>
      </c>
      <c r="AH64" s="185">
        <v>0</v>
      </c>
      <c r="AI64" s="185">
        <v>0</v>
      </c>
      <c r="AJ64" s="185">
        <v>381823.36000000004</v>
      </c>
      <c r="AK64" s="185">
        <v>432.64</v>
      </c>
      <c r="AL64" s="185">
        <v>3825.62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-156.56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631740.3899999999</v>
      </c>
      <c r="AZ64" s="185">
        <v>0</v>
      </c>
      <c r="BA64" s="185">
        <v>4550.6499999999996</v>
      </c>
      <c r="BB64" s="185">
        <v>2496.36</v>
      </c>
      <c r="BC64" s="185">
        <v>0</v>
      </c>
      <c r="BD64" s="185">
        <v>-43368.17</v>
      </c>
      <c r="BE64" s="185">
        <v>623523.69000000006</v>
      </c>
      <c r="BF64" s="185">
        <v>251794.48999999993</v>
      </c>
      <c r="BG64" s="185">
        <v>123.54</v>
      </c>
      <c r="BH64" s="185">
        <v>1060.3600000000001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67716.610000000015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761.28999999999985</v>
      </c>
      <c r="BU64" s="185">
        <v>0</v>
      </c>
      <c r="BV64" s="185">
        <v>0</v>
      </c>
      <c r="BW64" s="185">
        <v>2103.1000000000004</v>
      </c>
      <c r="BX64" s="185">
        <v>0</v>
      </c>
      <c r="BY64" s="185">
        <v>53484.91</v>
      </c>
      <c r="BZ64" s="185">
        <v>0</v>
      </c>
      <c r="CA64" s="185">
        <v>0</v>
      </c>
      <c r="CB64" s="185">
        <v>0</v>
      </c>
      <c r="CC64" s="185">
        <v>40913.709999999992</v>
      </c>
      <c r="CD64" s="305" t="s">
        <v>221</v>
      </c>
      <c r="CE64" s="295">
        <f t="shared" si="0"/>
        <v>36864708.409999982</v>
      </c>
      <c r="CF64" s="2"/>
    </row>
    <row r="65" spans="1:84" ht="12.65" customHeight="1" x14ac:dyDescent="0.35">
      <c r="A65" s="302" t="s">
        <v>238</v>
      </c>
      <c r="B65" s="295"/>
      <c r="C65" s="300">
        <v>0</v>
      </c>
      <c r="D65" s="300">
        <v>0</v>
      </c>
      <c r="E65" s="300">
        <v>479.16999999999996</v>
      </c>
      <c r="F65" s="300">
        <v>0</v>
      </c>
      <c r="G65" s="300">
        <v>0</v>
      </c>
      <c r="H65" s="300">
        <v>0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0</v>
      </c>
      <c r="P65" s="185">
        <v>65.180000000000007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4</v>
      </c>
      <c r="W65" s="185">
        <v>0</v>
      </c>
      <c r="X65" s="185">
        <v>0</v>
      </c>
      <c r="Y65" s="185">
        <v>114.53</v>
      </c>
      <c r="Z65" s="185">
        <v>0</v>
      </c>
      <c r="AA65" s="185">
        <v>0</v>
      </c>
      <c r="AB65" s="185">
        <v>395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13016.039999999997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4281.0499999999993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289.95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1477193.4300000002</v>
      </c>
      <c r="BF65" s="185">
        <v>189352.69</v>
      </c>
      <c r="BG65" s="185">
        <v>0</v>
      </c>
      <c r="BH65" s="185">
        <v>547.90000000000009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119248.56999999999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175</v>
      </c>
      <c r="BW65" s="185">
        <v>175</v>
      </c>
      <c r="BX65" s="185">
        <v>0</v>
      </c>
      <c r="BY65" s="185">
        <v>2949.83</v>
      </c>
      <c r="BZ65" s="185">
        <v>0</v>
      </c>
      <c r="CA65" s="185">
        <v>0</v>
      </c>
      <c r="CB65" s="185">
        <v>0</v>
      </c>
      <c r="CC65" s="185">
        <v>-94.709999999999951</v>
      </c>
      <c r="CD65" s="305" t="s">
        <v>221</v>
      </c>
      <c r="CE65" s="295">
        <f t="shared" si="0"/>
        <v>1808192.6300000001</v>
      </c>
      <c r="CF65" s="2"/>
    </row>
    <row r="66" spans="1:84" ht="12.65" customHeight="1" x14ac:dyDescent="0.35">
      <c r="A66" s="302" t="s">
        <v>239</v>
      </c>
      <c r="B66" s="295"/>
      <c r="C66" s="300">
        <v>703308.79</v>
      </c>
      <c r="D66" s="300">
        <v>0</v>
      </c>
      <c r="E66" s="300">
        <v>402500.28999999992</v>
      </c>
      <c r="F66" s="300">
        <v>0</v>
      </c>
      <c r="G66" s="300">
        <v>0</v>
      </c>
      <c r="H66" s="300">
        <v>0</v>
      </c>
      <c r="I66" s="300">
        <v>0</v>
      </c>
      <c r="J66" s="300">
        <v>0</v>
      </c>
      <c r="K66" s="185">
        <v>0</v>
      </c>
      <c r="L66" s="185">
        <v>0</v>
      </c>
      <c r="M66" s="300">
        <v>0</v>
      </c>
      <c r="N66" s="300">
        <v>0</v>
      </c>
      <c r="O66" s="185">
        <v>0</v>
      </c>
      <c r="P66" s="185">
        <v>976479.77999999991</v>
      </c>
      <c r="Q66" s="185">
        <v>0</v>
      </c>
      <c r="R66" s="185">
        <v>2185035.6700000004</v>
      </c>
      <c r="S66" s="300">
        <v>16527.03</v>
      </c>
      <c r="T66" s="300">
        <v>0</v>
      </c>
      <c r="U66" s="185">
        <v>3759887.11</v>
      </c>
      <c r="V66" s="185">
        <v>16521.660000000003</v>
      </c>
      <c r="W66" s="185">
        <v>0</v>
      </c>
      <c r="X66" s="185">
        <v>0</v>
      </c>
      <c r="Y66" s="185">
        <v>10743853.890000001</v>
      </c>
      <c r="Z66" s="185">
        <v>25364.890000000003</v>
      </c>
      <c r="AA66" s="185">
        <v>174315.19999999998</v>
      </c>
      <c r="AB66" s="185">
        <v>386847.91</v>
      </c>
      <c r="AC66" s="185">
        <v>14875.970000000001</v>
      </c>
      <c r="AD66" s="185">
        <v>0</v>
      </c>
      <c r="AE66" s="185">
        <v>1300565.6599999999</v>
      </c>
      <c r="AF66" s="185">
        <v>0</v>
      </c>
      <c r="AG66" s="185">
        <v>112518.88</v>
      </c>
      <c r="AH66" s="185">
        <v>0</v>
      </c>
      <c r="AI66" s="185">
        <v>0</v>
      </c>
      <c r="AJ66" s="185">
        <v>1179615.6899999997</v>
      </c>
      <c r="AK66" s="185">
        <v>496331.76000000013</v>
      </c>
      <c r="AL66" s="185">
        <v>174158.31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167.92000000000002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49.01</v>
      </c>
      <c r="AY66" s="185">
        <v>668567.17000000016</v>
      </c>
      <c r="AZ66" s="185">
        <v>0</v>
      </c>
      <c r="BA66" s="185">
        <v>389707.3</v>
      </c>
      <c r="BB66" s="185">
        <v>31592.860000000004</v>
      </c>
      <c r="BC66" s="185">
        <v>0</v>
      </c>
      <c r="BD66" s="185">
        <v>28798.490000000005</v>
      </c>
      <c r="BE66" s="185">
        <v>1429702.8899999994</v>
      </c>
      <c r="BF66" s="185">
        <v>88059</v>
      </c>
      <c r="BG66" s="185">
        <v>150.28</v>
      </c>
      <c r="BH66" s="185">
        <v>-10771.77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222294.05</v>
      </c>
      <c r="BO66" s="185">
        <v>0</v>
      </c>
      <c r="BP66" s="185">
        <v>0</v>
      </c>
      <c r="BQ66" s="185">
        <v>0</v>
      </c>
      <c r="BR66" s="185">
        <v>0</v>
      </c>
      <c r="BS66" s="185">
        <v>48.06</v>
      </c>
      <c r="BT66" s="185">
        <v>43.53</v>
      </c>
      <c r="BU66" s="185">
        <v>0</v>
      </c>
      <c r="BV66" s="185">
        <v>171.29999999999998</v>
      </c>
      <c r="BW66" s="185">
        <v>495.62</v>
      </c>
      <c r="BX66" s="185">
        <v>0</v>
      </c>
      <c r="BY66" s="185">
        <v>1244833.43</v>
      </c>
      <c r="BZ66" s="185">
        <v>0</v>
      </c>
      <c r="CA66" s="185">
        <v>63.64</v>
      </c>
      <c r="CB66" s="185">
        <v>0</v>
      </c>
      <c r="CC66" s="185">
        <v>10742.25</v>
      </c>
      <c r="CD66" s="305" t="s">
        <v>221</v>
      </c>
      <c r="CE66" s="295">
        <f t="shared" si="0"/>
        <v>26773423.520000007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122688</v>
      </c>
      <c r="D67" s="295">
        <f>ROUND(D51+D52,0)</f>
        <v>0</v>
      </c>
      <c r="E67" s="295">
        <f t="shared" ref="E67:BP67" si="3">ROUND(E51+E52,0)</f>
        <v>1226694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672600</v>
      </c>
      <c r="Q67" s="295">
        <f t="shared" si="3"/>
        <v>0</v>
      </c>
      <c r="R67" s="295">
        <f t="shared" si="3"/>
        <v>4371</v>
      </c>
      <c r="S67" s="295">
        <f t="shared" si="3"/>
        <v>87991</v>
      </c>
      <c r="T67" s="295">
        <f t="shared" si="3"/>
        <v>0</v>
      </c>
      <c r="U67" s="295">
        <f t="shared" si="3"/>
        <v>104375</v>
      </c>
      <c r="V67" s="295">
        <f t="shared" si="3"/>
        <v>35703</v>
      </c>
      <c r="W67" s="295">
        <f t="shared" si="3"/>
        <v>0</v>
      </c>
      <c r="X67" s="295">
        <f t="shared" si="3"/>
        <v>0</v>
      </c>
      <c r="Y67" s="295">
        <f t="shared" si="3"/>
        <v>89629</v>
      </c>
      <c r="Z67" s="295">
        <f t="shared" si="3"/>
        <v>4881</v>
      </c>
      <c r="AA67" s="295">
        <f t="shared" si="3"/>
        <v>41799</v>
      </c>
      <c r="AB67" s="295">
        <f t="shared" si="3"/>
        <v>50473</v>
      </c>
      <c r="AC67" s="295">
        <f t="shared" si="3"/>
        <v>41701</v>
      </c>
      <c r="AD67" s="295">
        <f t="shared" si="3"/>
        <v>0</v>
      </c>
      <c r="AE67" s="295">
        <f t="shared" si="3"/>
        <v>49843</v>
      </c>
      <c r="AF67" s="295">
        <f t="shared" si="3"/>
        <v>0</v>
      </c>
      <c r="AG67" s="295">
        <f t="shared" si="3"/>
        <v>265534</v>
      </c>
      <c r="AH67" s="295">
        <f t="shared" si="3"/>
        <v>0</v>
      </c>
      <c r="AI67" s="295">
        <f t="shared" si="3"/>
        <v>0</v>
      </c>
      <c r="AJ67" s="295">
        <f t="shared" si="3"/>
        <v>2337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207616</v>
      </c>
      <c r="AZ67" s="295">
        <f>ROUND(AZ51+AZ52,0)</f>
        <v>0</v>
      </c>
      <c r="BA67" s="295">
        <f>ROUND(BA51+BA52,0)</f>
        <v>18399</v>
      </c>
      <c r="BB67" s="295">
        <f t="shared" si="3"/>
        <v>9097</v>
      </c>
      <c r="BC67" s="295">
        <f t="shared" si="3"/>
        <v>0</v>
      </c>
      <c r="BD67" s="295">
        <f t="shared" si="3"/>
        <v>36564</v>
      </c>
      <c r="BE67" s="295">
        <f t="shared" si="3"/>
        <v>634257</v>
      </c>
      <c r="BF67" s="295">
        <f t="shared" si="3"/>
        <v>49694</v>
      </c>
      <c r="BG67" s="295">
        <f t="shared" si="3"/>
        <v>5511</v>
      </c>
      <c r="BH67" s="295">
        <f t="shared" si="3"/>
        <v>36014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172790</v>
      </c>
      <c r="BM67" s="295">
        <f t="shared" si="3"/>
        <v>0</v>
      </c>
      <c r="BN67" s="295">
        <f t="shared" si="3"/>
        <v>116970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27658</v>
      </c>
      <c r="BT67" s="295">
        <f t="shared" si="4"/>
        <v>28623</v>
      </c>
      <c r="BU67" s="295">
        <f t="shared" si="4"/>
        <v>0</v>
      </c>
      <c r="BV67" s="295">
        <f t="shared" si="4"/>
        <v>116142</v>
      </c>
      <c r="BW67" s="295">
        <f t="shared" si="4"/>
        <v>22886</v>
      </c>
      <c r="BX67" s="295">
        <f t="shared" si="4"/>
        <v>0</v>
      </c>
      <c r="BY67" s="295">
        <f t="shared" si="4"/>
        <v>36028</v>
      </c>
      <c r="BZ67" s="295">
        <f t="shared" si="4"/>
        <v>0</v>
      </c>
      <c r="CA67" s="295">
        <f t="shared" si="4"/>
        <v>101306</v>
      </c>
      <c r="CB67" s="295">
        <f t="shared" si="4"/>
        <v>0</v>
      </c>
      <c r="CC67" s="295">
        <f t="shared" si="4"/>
        <v>334490</v>
      </c>
      <c r="CD67" s="305" t="s">
        <v>221</v>
      </c>
      <c r="CE67" s="295">
        <f t="shared" si="0"/>
        <v>4754664</v>
      </c>
      <c r="CF67" s="2"/>
    </row>
    <row r="68" spans="1:84" ht="12.65" customHeight="1" x14ac:dyDescent="0.35">
      <c r="A68" s="302" t="s">
        <v>240</v>
      </c>
      <c r="B68" s="295"/>
      <c r="C68" s="300">
        <v>0</v>
      </c>
      <c r="D68" s="300">
        <v>0</v>
      </c>
      <c r="E68" s="300">
        <v>8881.49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138497.23000000001</v>
      </c>
      <c r="Q68" s="185">
        <v>0</v>
      </c>
      <c r="R68" s="185">
        <v>0</v>
      </c>
      <c r="S68" s="185">
        <v>0</v>
      </c>
      <c r="T68" s="185">
        <v>0</v>
      </c>
      <c r="U68" s="185">
        <v>71613.189999999988</v>
      </c>
      <c r="V68" s="185">
        <v>9049.67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383199.64999999997</v>
      </c>
      <c r="AC68" s="185">
        <v>246.89</v>
      </c>
      <c r="AD68" s="185">
        <v>0</v>
      </c>
      <c r="AE68" s="185">
        <v>0</v>
      </c>
      <c r="AF68" s="185">
        <v>0</v>
      </c>
      <c r="AG68" s="185">
        <v>110065.20000000003</v>
      </c>
      <c r="AH68" s="185">
        <v>0</v>
      </c>
      <c r="AI68" s="185">
        <v>0</v>
      </c>
      <c r="AJ68" s="185">
        <v>369940.23000000004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5716.14</v>
      </c>
      <c r="BF68" s="185">
        <v>0</v>
      </c>
      <c r="BG68" s="185">
        <v>0</v>
      </c>
      <c r="BH68" s="185">
        <v>22965.329999999998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137116.39999999997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108.96000000000002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305" t="s">
        <v>221</v>
      </c>
      <c r="CE68" s="295">
        <f t="shared" si="0"/>
        <v>1257400.3799999999</v>
      </c>
      <c r="CF68" s="2"/>
    </row>
    <row r="69" spans="1:84" ht="12.65" customHeight="1" x14ac:dyDescent="0.35">
      <c r="A69" s="302" t="s">
        <v>241</v>
      </c>
      <c r="B69" s="295"/>
      <c r="C69" s="300">
        <v>2052.06</v>
      </c>
      <c r="D69" s="300">
        <v>0</v>
      </c>
      <c r="E69" s="185">
        <v>17302.82</v>
      </c>
      <c r="F69" s="185">
        <v>0</v>
      </c>
      <c r="G69" s="300">
        <v>0</v>
      </c>
      <c r="H69" s="300">
        <v>0</v>
      </c>
      <c r="I69" s="185">
        <v>0</v>
      </c>
      <c r="J69" s="185">
        <v>0</v>
      </c>
      <c r="K69" s="185">
        <v>0</v>
      </c>
      <c r="L69" s="185">
        <v>0</v>
      </c>
      <c r="M69" s="300">
        <v>0</v>
      </c>
      <c r="N69" s="300">
        <v>0</v>
      </c>
      <c r="O69" s="300">
        <v>0</v>
      </c>
      <c r="P69" s="185">
        <v>90517.94</v>
      </c>
      <c r="Q69" s="185">
        <v>0</v>
      </c>
      <c r="R69" s="224">
        <v>3292.25</v>
      </c>
      <c r="S69" s="185">
        <v>268.3</v>
      </c>
      <c r="T69" s="300">
        <v>0</v>
      </c>
      <c r="U69" s="185">
        <v>15529.980000000001</v>
      </c>
      <c r="V69" s="185">
        <v>5923.99</v>
      </c>
      <c r="W69" s="300">
        <v>0</v>
      </c>
      <c r="X69" s="185">
        <v>0</v>
      </c>
      <c r="Y69" s="185">
        <v>652.29</v>
      </c>
      <c r="Z69" s="185">
        <v>0</v>
      </c>
      <c r="AA69" s="185">
        <v>35.26</v>
      </c>
      <c r="AB69" s="185">
        <v>20125.36</v>
      </c>
      <c r="AC69" s="185">
        <v>15169.279999999999</v>
      </c>
      <c r="AD69" s="185">
        <v>0</v>
      </c>
      <c r="AE69" s="185">
        <v>0</v>
      </c>
      <c r="AF69" s="185">
        <v>0</v>
      </c>
      <c r="AG69" s="185">
        <v>18455.36</v>
      </c>
      <c r="AH69" s="185">
        <v>0</v>
      </c>
      <c r="AI69" s="185">
        <v>0</v>
      </c>
      <c r="AJ69" s="185">
        <v>12194.32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22553.040000000001</v>
      </c>
      <c r="AZ69" s="185">
        <v>0</v>
      </c>
      <c r="BA69" s="185">
        <v>110</v>
      </c>
      <c r="BB69" s="185">
        <v>362.5</v>
      </c>
      <c r="BC69" s="185">
        <v>0</v>
      </c>
      <c r="BD69" s="185">
        <v>0</v>
      </c>
      <c r="BE69" s="185">
        <v>24682.61</v>
      </c>
      <c r="BF69" s="185">
        <v>3198.3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522766.36</v>
      </c>
      <c r="BO69" s="185">
        <v>0</v>
      </c>
      <c r="BP69" s="185">
        <v>3.99</v>
      </c>
      <c r="BQ69" s="185">
        <v>0</v>
      </c>
      <c r="BR69" s="185">
        <v>0</v>
      </c>
      <c r="BS69" s="185">
        <v>399.43999999999994</v>
      </c>
      <c r="BT69" s="185">
        <v>975.60000000000014</v>
      </c>
      <c r="BU69" s="185">
        <v>0</v>
      </c>
      <c r="BV69" s="185">
        <v>0</v>
      </c>
      <c r="BW69" s="185">
        <v>18613.3</v>
      </c>
      <c r="BX69" s="185">
        <v>0</v>
      </c>
      <c r="BY69" s="185">
        <v>122882.05999999998</v>
      </c>
      <c r="BZ69" s="185">
        <v>0</v>
      </c>
      <c r="CA69" s="185">
        <v>5680.59</v>
      </c>
      <c r="CB69" s="185">
        <v>0</v>
      </c>
      <c r="CC69" s="185">
        <v>56057265.180032894</v>
      </c>
      <c r="CD69" s="308">
        <v>8488868.5899997614</v>
      </c>
      <c r="CE69" s="295">
        <f t="shared" si="0"/>
        <v>65469880.770032659</v>
      </c>
      <c r="CF69" s="2"/>
    </row>
    <row r="70" spans="1:84" ht="12.65" customHeight="1" x14ac:dyDescent="0.35">
      <c r="A70" s="302" t="s">
        <v>242</v>
      </c>
      <c r="B70" s="295"/>
      <c r="C70" s="300">
        <v>0</v>
      </c>
      <c r="D70" s="300">
        <v>0</v>
      </c>
      <c r="E70" s="300">
        <v>17302.39</v>
      </c>
      <c r="F70" s="185">
        <v>0</v>
      </c>
      <c r="G70" s="300">
        <v>0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0</v>
      </c>
      <c r="P70" s="300">
        <v>15043.75</v>
      </c>
      <c r="Q70" s="300">
        <v>0</v>
      </c>
      <c r="R70" s="300">
        <v>0</v>
      </c>
      <c r="S70" s="300">
        <v>0</v>
      </c>
      <c r="T70" s="300">
        <v>0</v>
      </c>
      <c r="U70" s="185">
        <v>8804.4</v>
      </c>
      <c r="V70" s="300">
        <v>350</v>
      </c>
      <c r="W70" s="300">
        <v>0</v>
      </c>
      <c r="X70" s="185">
        <v>0</v>
      </c>
      <c r="Y70" s="185">
        <v>4340</v>
      </c>
      <c r="Z70" s="185">
        <v>0</v>
      </c>
      <c r="AA70" s="185">
        <v>0</v>
      </c>
      <c r="AB70" s="185">
        <v>2877302.4899999998</v>
      </c>
      <c r="AC70" s="185">
        <v>0</v>
      </c>
      <c r="AD70" s="185">
        <v>0</v>
      </c>
      <c r="AE70" s="185">
        <v>0</v>
      </c>
      <c r="AF70" s="185">
        <v>0</v>
      </c>
      <c r="AG70" s="185">
        <v>25021.15</v>
      </c>
      <c r="AH70" s="185">
        <v>0</v>
      </c>
      <c r="AI70" s="185">
        <v>0</v>
      </c>
      <c r="AJ70" s="185">
        <v>1754.0300000000002</v>
      </c>
      <c r="AK70" s="185">
        <v>0</v>
      </c>
      <c r="AL70" s="185">
        <v>47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694660.29999999993</v>
      </c>
      <c r="AZ70" s="185">
        <v>0</v>
      </c>
      <c r="BA70" s="185">
        <v>164609.1</v>
      </c>
      <c r="BB70" s="185">
        <v>89542.74</v>
      </c>
      <c r="BC70" s="185">
        <v>0</v>
      </c>
      <c r="BD70" s="185">
        <v>0</v>
      </c>
      <c r="BE70" s="185">
        <v>204650.39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386.99999999999994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200</v>
      </c>
      <c r="BU70" s="185">
        <v>0</v>
      </c>
      <c r="BV70" s="185">
        <v>0</v>
      </c>
      <c r="BW70" s="185">
        <v>200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6377085.8800000008</v>
      </c>
      <c r="CD70" s="308">
        <v>0</v>
      </c>
      <c r="CE70" s="295">
        <f t="shared" si="0"/>
        <v>10481300.620000001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6368832.79</v>
      </c>
      <c r="D71" s="295">
        <f t="shared" ref="D71:AI71" si="5">SUM(D61:D69)-D70</f>
        <v>0</v>
      </c>
      <c r="E71" s="295">
        <f t="shared" si="5"/>
        <v>26500761.000000004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0</v>
      </c>
      <c r="P71" s="295">
        <f t="shared" si="5"/>
        <v>26352204.460000001</v>
      </c>
      <c r="Q71" s="295">
        <f t="shared" si="5"/>
        <v>0</v>
      </c>
      <c r="R71" s="295">
        <f t="shared" si="5"/>
        <v>2637002.6500000004</v>
      </c>
      <c r="S71" s="295">
        <f t="shared" si="5"/>
        <v>-160533.00999999998</v>
      </c>
      <c r="T71" s="295">
        <f t="shared" si="5"/>
        <v>0</v>
      </c>
      <c r="U71" s="295">
        <f t="shared" si="5"/>
        <v>7303971.4300000006</v>
      </c>
      <c r="V71" s="295">
        <f t="shared" si="5"/>
        <v>1573850.6999999997</v>
      </c>
      <c r="W71" s="295">
        <f t="shared" si="5"/>
        <v>0</v>
      </c>
      <c r="X71" s="295">
        <f t="shared" si="5"/>
        <v>0</v>
      </c>
      <c r="Y71" s="295">
        <f t="shared" si="5"/>
        <v>12670401.209999999</v>
      </c>
      <c r="Z71" s="295">
        <f t="shared" si="5"/>
        <v>30245.890000000003</v>
      </c>
      <c r="AA71" s="295">
        <f t="shared" si="5"/>
        <v>667246.71</v>
      </c>
      <c r="AB71" s="295">
        <f t="shared" si="5"/>
        <v>14395512.49</v>
      </c>
      <c r="AC71" s="295">
        <f t="shared" si="5"/>
        <v>3626441.5500000003</v>
      </c>
      <c r="AD71" s="295">
        <f t="shared" si="5"/>
        <v>0</v>
      </c>
      <c r="AE71" s="295">
        <f t="shared" si="5"/>
        <v>1366200.97</v>
      </c>
      <c r="AF71" s="295">
        <f t="shared" si="5"/>
        <v>0</v>
      </c>
      <c r="AG71" s="295">
        <f t="shared" si="5"/>
        <v>8962955.8899999987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4304048.2699999996</v>
      </c>
      <c r="AK71" s="295">
        <f t="shared" si="6"/>
        <v>496764.40000000014</v>
      </c>
      <c r="AL71" s="295">
        <f t="shared" si="6"/>
        <v>177936.93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12598.529999999997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0</v>
      </c>
      <c r="AW71" s="295">
        <f t="shared" si="6"/>
        <v>0</v>
      </c>
      <c r="AX71" s="295">
        <f t="shared" si="6"/>
        <v>1049.01</v>
      </c>
      <c r="AY71" s="295">
        <f t="shared" si="6"/>
        <v>2841776.92</v>
      </c>
      <c r="AZ71" s="295">
        <f t="shared" si="6"/>
        <v>0</v>
      </c>
      <c r="BA71" s="295">
        <f t="shared" si="6"/>
        <v>353102.58999999997</v>
      </c>
      <c r="BB71" s="295">
        <f t="shared" si="6"/>
        <v>617076.87999999989</v>
      </c>
      <c r="BC71" s="295">
        <f t="shared" si="6"/>
        <v>0</v>
      </c>
      <c r="BD71" s="295">
        <f t="shared" si="6"/>
        <v>21994.320000000007</v>
      </c>
      <c r="BE71" s="295">
        <f t="shared" si="6"/>
        <v>7215092.7599999998</v>
      </c>
      <c r="BF71" s="295">
        <f t="shared" si="6"/>
        <v>2013914.13</v>
      </c>
      <c r="BG71" s="295">
        <f t="shared" si="6"/>
        <v>5784.82</v>
      </c>
      <c r="BH71" s="295">
        <f t="shared" si="6"/>
        <v>49815.819999999992</v>
      </c>
      <c r="BI71" s="295">
        <f t="shared" si="6"/>
        <v>0</v>
      </c>
      <c r="BJ71" s="295">
        <f t="shared" si="6"/>
        <v>0</v>
      </c>
      <c r="BK71" s="295">
        <f t="shared" si="6"/>
        <v>0</v>
      </c>
      <c r="BL71" s="295">
        <f t="shared" si="6"/>
        <v>172790</v>
      </c>
      <c r="BM71" s="295">
        <f t="shared" si="6"/>
        <v>0</v>
      </c>
      <c r="BN71" s="295">
        <f t="shared" si="6"/>
        <v>3556432.6499999994</v>
      </c>
      <c r="BO71" s="295">
        <f t="shared" si="6"/>
        <v>0</v>
      </c>
      <c r="BP71" s="295">
        <f t="shared" ref="BP71:CC71" si="7">SUM(BP61:BP69)-BP70</f>
        <v>3.99</v>
      </c>
      <c r="BQ71" s="295">
        <f t="shared" si="7"/>
        <v>0</v>
      </c>
      <c r="BR71" s="295">
        <f t="shared" si="7"/>
        <v>0</v>
      </c>
      <c r="BS71" s="295">
        <f t="shared" si="7"/>
        <v>80362.19</v>
      </c>
      <c r="BT71" s="295">
        <f t="shared" si="7"/>
        <v>342450.55000000005</v>
      </c>
      <c r="BU71" s="295">
        <f t="shared" si="7"/>
        <v>0</v>
      </c>
      <c r="BV71" s="295">
        <f t="shared" si="7"/>
        <v>183233.05</v>
      </c>
      <c r="BW71" s="295">
        <f t="shared" si="7"/>
        <v>2993587.5599999996</v>
      </c>
      <c r="BX71" s="295">
        <f t="shared" si="7"/>
        <v>0</v>
      </c>
      <c r="BY71" s="295">
        <f t="shared" si="7"/>
        <v>4631886.9399999995</v>
      </c>
      <c r="BZ71" s="295">
        <f t="shared" si="7"/>
        <v>0</v>
      </c>
      <c r="CA71" s="295">
        <f t="shared" si="7"/>
        <v>387465.22</v>
      </c>
      <c r="CB71" s="295">
        <f t="shared" si="7"/>
        <v>0</v>
      </c>
      <c r="CC71" s="295">
        <f t="shared" si="7"/>
        <v>50551170.900032893</v>
      </c>
      <c r="CD71" s="301">
        <f>CD69-CD70</f>
        <v>8488868.5899997614</v>
      </c>
      <c r="CE71" s="295">
        <f>SUM(CE61:CE69)-CE70</f>
        <v>201794301.75003266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7912427.0099999998</v>
      </c>
      <c r="D73" s="300">
        <v>0</v>
      </c>
      <c r="E73" s="185">
        <v>71065789.930000007</v>
      </c>
      <c r="F73" s="185">
        <v>0</v>
      </c>
      <c r="G73" s="300">
        <v>0</v>
      </c>
      <c r="H73" s="300">
        <v>0</v>
      </c>
      <c r="I73" s="185">
        <v>0</v>
      </c>
      <c r="J73" s="185">
        <v>0</v>
      </c>
      <c r="K73" s="185">
        <v>0</v>
      </c>
      <c r="L73" s="185">
        <v>0</v>
      </c>
      <c r="M73" s="300">
        <v>0</v>
      </c>
      <c r="N73" s="300">
        <v>0</v>
      </c>
      <c r="O73" s="300">
        <v>0</v>
      </c>
      <c r="P73" s="185">
        <v>47873350.330000006</v>
      </c>
      <c r="Q73" s="185">
        <v>0</v>
      </c>
      <c r="R73" s="185">
        <v>10634919.23</v>
      </c>
      <c r="S73" s="185">
        <v>0</v>
      </c>
      <c r="T73" s="185">
        <v>0</v>
      </c>
      <c r="U73" s="185">
        <v>30521488.039999999</v>
      </c>
      <c r="V73" s="185">
        <v>3986137.4</v>
      </c>
      <c r="W73" s="185">
        <v>0</v>
      </c>
      <c r="X73" s="185">
        <v>0</v>
      </c>
      <c r="Y73" s="185">
        <v>33834611.270000003</v>
      </c>
      <c r="Z73" s="185">
        <v>0</v>
      </c>
      <c r="AA73" s="185">
        <v>641449.47</v>
      </c>
      <c r="AB73" s="185">
        <v>40464831.970000006</v>
      </c>
      <c r="AC73" s="185">
        <v>36398896.689999998</v>
      </c>
      <c r="AD73" s="185">
        <v>0</v>
      </c>
      <c r="AE73" s="185">
        <v>2191219.19</v>
      </c>
      <c r="AF73" s="185">
        <v>0</v>
      </c>
      <c r="AG73" s="185">
        <v>24537339.23</v>
      </c>
      <c r="AH73" s="185">
        <v>0</v>
      </c>
      <c r="AI73" s="185">
        <v>0</v>
      </c>
      <c r="AJ73" s="185">
        <v>557453.35</v>
      </c>
      <c r="AK73" s="185">
        <v>1588139.2000000002</v>
      </c>
      <c r="AL73" s="185">
        <v>374458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312582510.31000006</v>
      </c>
      <c r="CF73" s="2"/>
    </row>
    <row r="74" spans="1:84" ht="12.65" customHeight="1" x14ac:dyDescent="0.35">
      <c r="A74" s="302" t="s">
        <v>246</v>
      </c>
      <c r="B74" s="295"/>
      <c r="C74" s="300">
        <v>25396</v>
      </c>
      <c r="D74" s="300">
        <v>0</v>
      </c>
      <c r="E74" s="185">
        <v>8151418.7699999409</v>
      </c>
      <c r="F74" s="185">
        <v>0</v>
      </c>
      <c r="G74" s="300">
        <v>0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0</v>
      </c>
      <c r="P74" s="185">
        <v>124111511.30000001</v>
      </c>
      <c r="Q74" s="185">
        <v>0</v>
      </c>
      <c r="R74" s="185">
        <v>27619040.770000003</v>
      </c>
      <c r="S74" s="185">
        <v>0</v>
      </c>
      <c r="T74" s="185">
        <v>0</v>
      </c>
      <c r="U74" s="185">
        <v>26669254.93</v>
      </c>
      <c r="V74" s="185">
        <v>7528504.1700000009</v>
      </c>
      <c r="W74" s="185">
        <v>0</v>
      </c>
      <c r="X74" s="185">
        <v>0</v>
      </c>
      <c r="Y74" s="185">
        <v>20807286.179999996</v>
      </c>
      <c r="Z74" s="185">
        <v>0</v>
      </c>
      <c r="AA74" s="185">
        <v>4766080.58</v>
      </c>
      <c r="AB74" s="185">
        <v>56031753.289999992</v>
      </c>
      <c r="AC74" s="185">
        <v>2041966.78</v>
      </c>
      <c r="AD74" s="185">
        <v>0</v>
      </c>
      <c r="AE74" s="185">
        <v>1343572.81</v>
      </c>
      <c r="AF74" s="185">
        <v>0</v>
      </c>
      <c r="AG74" s="185">
        <v>74534541.380000025</v>
      </c>
      <c r="AH74" s="185">
        <v>0</v>
      </c>
      <c r="AI74" s="185">
        <v>0</v>
      </c>
      <c r="AJ74" s="185">
        <v>12346584.41</v>
      </c>
      <c r="AK74" s="185">
        <v>234637.8</v>
      </c>
      <c r="AL74" s="185">
        <v>46553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366258102.16999996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7937823.0099999998</v>
      </c>
      <c r="D75" s="295">
        <f t="shared" si="9"/>
        <v>0</v>
      </c>
      <c r="E75" s="295">
        <f t="shared" si="9"/>
        <v>79217208.699999943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0</v>
      </c>
      <c r="P75" s="295">
        <f t="shared" si="9"/>
        <v>171984861.63000003</v>
      </c>
      <c r="Q75" s="295">
        <f t="shared" si="9"/>
        <v>0</v>
      </c>
      <c r="R75" s="295">
        <f t="shared" si="9"/>
        <v>38253960</v>
      </c>
      <c r="S75" s="295">
        <f t="shared" si="9"/>
        <v>0</v>
      </c>
      <c r="T75" s="295">
        <f t="shared" si="9"/>
        <v>0</v>
      </c>
      <c r="U75" s="295">
        <f t="shared" si="9"/>
        <v>57190742.969999999</v>
      </c>
      <c r="V75" s="295">
        <f t="shared" si="9"/>
        <v>11514641.57</v>
      </c>
      <c r="W75" s="295">
        <f t="shared" si="9"/>
        <v>0</v>
      </c>
      <c r="X75" s="295">
        <f t="shared" si="9"/>
        <v>0</v>
      </c>
      <c r="Y75" s="295">
        <f t="shared" si="9"/>
        <v>54641897.450000003</v>
      </c>
      <c r="Z75" s="295">
        <f t="shared" si="9"/>
        <v>0</v>
      </c>
      <c r="AA75" s="295">
        <f t="shared" si="9"/>
        <v>5407530.0499999998</v>
      </c>
      <c r="AB75" s="295">
        <f t="shared" si="9"/>
        <v>96496585.25999999</v>
      </c>
      <c r="AC75" s="295">
        <f t="shared" si="9"/>
        <v>38440863.469999999</v>
      </c>
      <c r="AD75" s="295">
        <f t="shared" si="9"/>
        <v>0</v>
      </c>
      <c r="AE75" s="295">
        <f t="shared" si="9"/>
        <v>3534792</v>
      </c>
      <c r="AF75" s="295">
        <f t="shared" si="9"/>
        <v>0</v>
      </c>
      <c r="AG75" s="295">
        <f t="shared" si="9"/>
        <v>99071880.610000029</v>
      </c>
      <c r="AH75" s="295">
        <f t="shared" si="9"/>
        <v>0</v>
      </c>
      <c r="AI75" s="295">
        <f t="shared" si="9"/>
        <v>0</v>
      </c>
      <c r="AJ75" s="295">
        <f t="shared" si="9"/>
        <v>12904037.76</v>
      </c>
      <c r="AK75" s="295">
        <f t="shared" si="9"/>
        <v>1822777.0000000002</v>
      </c>
      <c r="AL75" s="295">
        <f t="shared" si="9"/>
        <v>421011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678840612.4799999</v>
      </c>
      <c r="CF75" s="2"/>
    </row>
    <row r="76" spans="1:84" ht="12.65" customHeight="1" x14ac:dyDescent="0.35">
      <c r="A76" s="302" t="s">
        <v>248</v>
      </c>
      <c r="B76" s="295"/>
      <c r="C76" s="300">
        <v>5602.08</v>
      </c>
      <c r="D76" s="300">
        <v>0</v>
      </c>
      <c r="E76" s="185">
        <v>56012.509999999922</v>
      </c>
      <c r="F76" s="185">
        <v>0</v>
      </c>
      <c r="G76" s="300">
        <v>0</v>
      </c>
      <c r="H76" s="300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305" t="s">
        <v>221</v>
      </c>
      <c r="CE76" s="295">
        <f t="shared" si="8"/>
        <v>217104.36999999991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14679.343217885116</v>
      </c>
      <c r="D77" s="300">
        <v>0</v>
      </c>
      <c r="E77" s="300">
        <v>146495.65678211488</v>
      </c>
      <c r="F77" s="300">
        <v>0</v>
      </c>
      <c r="G77" s="300">
        <v>0</v>
      </c>
      <c r="H77" s="300">
        <v>0</v>
      </c>
      <c r="I77" s="300">
        <v>0</v>
      </c>
      <c r="J77" s="300"/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/>
      <c r="AX77" s="305" t="s">
        <v>221</v>
      </c>
      <c r="AY77" s="305" t="s">
        <v>221</v>
      </c>
      <c r="AZ77" s="300"/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/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161175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1748.0387859240238</v>
      </c>
      <c r="D78" s="300">
        <v>0</v>
      </c>
      <c r="E78" s="300">
        <v>17477.801098334388</v>
      </c>
      <c r="F78" s="300">
        <v>0</v>
      </c>
      <c r="G78" s="300">
        <v>0</v>
      </c>
      <c r="H78" s="300">
        <v>0</v>
      </c>
      <c r="I78" s="300">
        <v>0</v>
      </c>
      <c r="J78" s="300">
        <v>0</v>
      </c>
      <c r="K78" s="300">
        <v>0</v>
      </c>
      <c r="L78" s="300">
        <v>0</v>
      </c>
      <c r="M78" s="300">
        <v>0</v>
      </c>
      <c r="N78" s="300">
        <v>0</v>
      </c>
      <c r="O78" s="300">
        <v>0</v>
      </c>
      <c r="P78" s="300">
        <v>9583.1222662906366</v>
      </c>
      <c r="Q78" s="300">
        <v>0</v>
      </c>
      <c r="R78" s="300">
        <v>62.272602409615253</v>
      </c>
      <c r="S78" s="300">
        <v>1253.6835020759834</v>
      </c>
      <c r="T78" s="300">
        <v>0</v>
      </c>
      <c r="U78" s="300">
        <v>1487.1191717089807</v>
      </c>
      <c r="V78" s="300">
        <v>508.69636119807268</v>
      </c>
      <c r="W78" s="300">
        <v>0</v>
      </c>
      <c r="X78" s="300">
        <v>0</v>
      </c>
      <c r="Y78" s="300">
        <v>1277.0205163277003</v>
      </c>
      <c r="Z78" s="300">
        <v>69.539871588950533</v>
      </c>
      <c r="AA78" s="300">
        <v>595.55099306015836</v>
      </c>
      <c r="AB78" s="300">
        <v>719.1382538527439</v>
      </c>
      <c r="AC78" s="300">
        <v>594.14996091695457</v>
      </c>
      <c r="AD78" s="300">
        <v>0</v>
      </c>
      <c r="AE78" s="300">
        <v>710.15791864530422</v>
      </c>
      <c r="AF78" s="300">
        <v>0</v>
      </c>
      <c r="AG78" s="300">
        <v>3783.2985222213629</v>
      </c>
      <c r="AH78" s="300">
        <v>0</v>
      </c>
      <c r="AI78" s="300">
        <v>0</v>
      </c>
      <c r="AJ78" s="300">
        <v>33.300256196593374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0</v>
      </c>
      <c r="AW78" s="300">
        <v>0</v>
      </c>
      <c r="AX78" s="305" t="s">
        <v>221</v>
      </c>
      <c r="AY78" s="305" t="s">
        <v>221</v>
      </c>
      <c r="AZ78" s="305" t="s">
        <v>221</v>
      </c>
      <c r="BA78" s="300">
        <v>262.14590738270266</v>
      </c>
      <c r="BB78" s="300">
        <v>129.60639443231847</v>
      </c>
      <c r="BC78" s="300">
        <v>0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513.12412202481244</v>
      </c>
      <c r="BI78" s="300">
        <v>0</v>
      </c>
      <c r="BJ78" s="305" t="s">
        <v>221</v>
      </c>
      <c r="BK78" s="300">
        <v>0</v>
      </c>
      <c r="BL78" s="300">
        <v>2461.897426444249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394.0613525632856</v>
      </c>
      <c r="BT78" s="300">
        <v>407.81892654855358</v>
      </c>
      <c r="BU78" s="300">
        <v>0</v>
      </c>
      <c r="BV78" s="300">
        <v>1654.7812187437776</v>
      </c>
      <c r="BW78" s="300">
        <v>326.0754097211402</v>
      </c>
      <c r="BX78" s="300">
        <v>0</v>
      </c>
      <c r="BY78" s="300">
        <v>513.32694404999779</v>
      </c>
      <c r="BZ78" s="300">
        <v>0</v>
      </c>
      <c r="CA78" s="300">
        <v>1443.4001040955561</v>
      </c>
      <c r="CB78" s="300">
        <v>0</v>
      </c>
      <c r="CC78" s="305" t="s">
        <v>221</v>
      </c>
      <c r="CD78" s="305" t="s">
        <v>221</v>
      </c>
      <c r="CE78" s="295">
        <f t="shared" si="8"/>
        <v>48009.127886757866</v>
      </c>
      <c r="CF78" s="295"/>
    </row>
    <row r="79" spans="1:84" ht="12.65" customHeight="1" x14ac:dyDescent="0.35">
      <c r="A79" s="302" t="s">
        <v>251</v>
      </c>
      <c r="B79" s="295"/>
      <c r="C79" s="225">
        <v>81261.674572940203</v>
      </c>
      <c r="D79" s="225">
        <v>0</v>
      </c>
      <c r="E79" s="300">
        <v>810968.32542705978</v>
      </c>
      <c r="F79" s="300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892230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25.81</v>
      </c>
      <c r="D80" s="187">
        <v>0</v>
      </c>
      <c r="E80" s="187">
        <v>138.94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33.199999999999996</v>
      </c>
      <c r="Q80" s="187">
        <v>0</v>
      </c>
      <c r="R80" s="187">
        <v>0</v>
      </c>
      <c r="S80" s="187">
        <v>0</v>
      </c>
      <c r="T80" s="187">
        <v>0</v>
      </c>
      <c r="U80" s="187">
        <v>0.1</v>
      </c>
      <c r="V80" s="187">
        <v>0</v>
      </c>
      <c r="W80" s="187">
        <v>0</v>
      </c>
      <c r="X80" s="187">
        <v>0</v>
      </c>
      <c r="Y80" s="187">
        <v>5.01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42.95</v>
      </c>
      <c r="AH80" s="187">
        <v>0</v>
      </c>
      <c r="AI80" s="187">
        <v>0</v>
      </c>
      <c r="AJ80" s="187">
        <v>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247.01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>
        <v>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6821</v>
      </c>
      <c r="D111" s="174">
        <v>33570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1163</v>
      </c>
      <c r="D114" s="174">
        <v>2233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12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>
        <v>33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111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>
        <v>8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18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182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197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0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3420</v>
      </c>
      <c r="C138" s="189">
        <v>1768</v>
      </c>
      <c r="D138" s="174">
        <v>1633</v>
      </c>
      <c r="E138" s="295">
        <f>SUM(B138:D138)</f>
        <v>6821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19737</v>
      </c>
      <c r="C139" s="189">
        <v>7280</v>
      </c>
      <c r="D139" s="174">
        <v>6553</v>
      </c>
      <c r="E139" s="295">
        <f>SUM(B139:D139)</f>
        <v>33570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75904.328748883287</v>
      </c>
      <c r="C140" s="174">
        <v>45247.479362617407</v>
      </c>
      <c r="D140" s="174">
        <v>63089.191888499343</v>
      </c>
      <c r="E140" s="295">
        <f>SUM(B140:D140)</f>
        <v>184241.00000000003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173883901.83999997</v>
      </c>
      <c r="C141" s="189">
        <v>69411697.770000011</v>
      </c>
      <c r="D141" s="174">
        <v>69286910.699999988</v>
      </c>
      <c r="E141" s="295">
        <f>SUM(B141:D141)</f>
        <v>312582510.30999994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150892447.36000001</v>
      </c>
      <c r="C142" s="189">
        <v>89948794.890000001</v>
      </c>
      <c r="D142" s="174">
        <v>125416859.92000002</v>
      </c>
      <c r="E142" s="295">
        <f>SUM(B142:D142)</f>
        <v>366258102.17000002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4522429.8199999984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231208.77000000002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-82989.87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0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1262808.1200000003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94478.050000000047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6027934.8899999978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506689.39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750710.98999999987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1257400.3799999999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781.54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781.54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64772.68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6842021.9400000004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6906794.6200000001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-272345.04000000004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1853637.47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1581292.43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3181104.64</v>
      </c>
      <c r="C195" s="189">
        <v>0</v>
      </c>
      <c r="D195" s="174">
        <v>0</v>
      </c>
      <c r="E195" s="295">
        <f t="shared" ref="E195:E203" si="10">SUM(B195:C195)-D195</f>
        <v>3181104.64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2540479.87</v>
      </c>
      <c r="C196" s="189">
        <v>0</v>
      </c>
      <c r="D196" s="174">
        <v>0</v>
      </c>
      <c r="E196" s="295">
        <f t="shared" si="10"/>
        <v>2540479.87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95165375.700000003</v>
      </c>
      <c r="C197" s="189">
        <v>1944675.8599999999</v>
      </c>
      <c r="D197" s="174">
        <v>-230656.73999999987</v>
      </c>
      <c r="E197" s="295">
        <f t="shared" si="10"/>
        <v>97340708.299999997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6679951.1100000041</v>
      </c>
      <c r="C199" s="189">
        <v>0</v>
      </c>
      <c r="D199" s="174">
        <v>0</v>
      </c>
      <c r="E199" s="295">
        <f t="shared" si="10"/>
        <v>6679951.1100000041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39508605.640000001</v>
      </c>
      <c r="C200" s="189">
        <v>766871.02</v>
      </c>
      <c r="D200" s="174">
        <v>-36833.729999999996</v>
      </c>
      <c r="E200" s="295">
        <f t="shared" si="10"/>
        <v>40312310.390000001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1095645.6299999999</v>
      </c>
      <c r="C202" s="189">
        <v>0</v>
      </c>
      <c r="D202" s="174">
        <v>0</v>
      </c>
      <c r="E202" s="295">
        <f t="shared" si="10"/>
        <v>1095645.6299999999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2455894.0099999979</v>
      </c>
      <c r="C203" s="189">
        <v>163410.29000000004</v>
      </c>
      <c r="D203" s="174">
        <v>-382608.36</v>
      </c>
      <c r="E203" s="295">
        <f t="shared" si="10"/>
        <v>3001912.6599999978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150627056.59999999</v>
      </c>
      <c r="C204" s="303">
        <f>SUM(C195:C203)</f>
        <v>2874957.17</v>
      </c>
      <c r="D204" s="295">
        <f>SUM(D195:D203)</f>
        <v>-650098.82999999984</v>
      </c>
      <c r="E204" s="295">
        <f>SUM(E195:E203)</f>
        <v>154152112.59999999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3211313.9299999997</v>
      </c>
      <c r="C209" s="189">
        <v>108936.73000000004</v>
      </c>
      <c r="D209" s="174">
        <v>0</v>
      </c>
      <c r="E209" s="295">
        <f t="shared" ref="E209:E216" si="11">SUM(B209:C209)-D209</f>
        <v>3320250.6599999997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56031927.620000005</v>
      </c>
      <c r="C210" s="189">
        <v>2689198.7399999909</v>
      </c>
      <c r="D210" s="174">
        <v>-8807.7000000000007</v>
      </c>
      <c r="E210" s="295">
        <f t="shared" si="11"/>
        <v>58729934.060000002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5646462.5200000005</v>
      </c>
      <c r="C212" s="189">
        <v>117682.96000000044</v>
      </c>
      <c r="D212" s="174">
        <v>-1802.9</v>
      </c>
      <c r="E212" s="295">
        <f t="shared" si="11"/>
        <v>5765948.3800000018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32657215.349999987</v>
      </c>
      <c r="C213" s="189">
        <v>1838846.5700000091</v>
      </c>
      <c r="D213" s="174">
        <v>0</v>
      </c>
      <c r="E213" s="295">
        <f t="shared" si="11"/>
        <v>34496061.919999994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97546919.419999987</v>
      </c>
      <c r="C217" s="303">
        <f>SUM(C208:C216)</f>
        <v>4754665</v>
      </c>
      <c r="D217" s="295">
        <f>SUM(D208:D216)</f>
        <v>-10610.6</v>
      </c>
      <c r="E217" s="295">
        <f>SUM(E208:E216)</f>
        <v>102312195.01999998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5162910.38</v>
      </c>
      <c r="D221" s="312">
        <f>C221</f>
        <v>5162910.38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245433782.58999997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123932264.31999999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5408244.21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22985578.23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71391377.320000008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1728598.9500000002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470879845.61999995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573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1754464.45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5829014.7299999995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7583479.1799999997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483626235.17999995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12395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81115846.019999996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59181616.189999998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2948584.3299999996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2567640.5300000003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5999.97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27468849.659999996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>
        <v>17187397.710000001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17187397.710000001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3181104.64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2540479.87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97340708.299999997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6679951.1100000003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40312310.390000001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1095645.6299999999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3001912.66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154152112.59999999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102312195.02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51839917.579999998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4336534.3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4336534.3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0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0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100832699.24999999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2616267.9299999997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5913494.7800000003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8630950.7199999988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17160713.43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10061741.390000001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10061741.390000001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2299272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45894648.049999997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14600053.369999999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62793973.419999994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62793973.419999994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10816271.010000095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100832699.25000009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100832699.24999999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312582510.31000006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366258102.16999996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678840612.48000002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5162910.38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470879845.62000006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7583479.1799999997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483626235.18000007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195214377.29999995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10481300.619999999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10481300.619999999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205695677.91999996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62652893.709999979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6027934.8899999987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6666501.9499999983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36864708.409999982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1808192.6299999997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26773423.519999992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4754664.2600000007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1257400.3799999999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781.54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6906794.6200000001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1581292.43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56981012.180032894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212275600.52003282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-6579922.600032866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1688557.2999999998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-4891365.3000328662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-4891365.3000328662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HOLY FAMILY HOSPITAL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6821</v>
      </c>
      <c r="C414" s="2">
        <f>E138</f>
        <v>6821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33570</v>
      </c>
      <c r="C415" s="2">
        <f>E139</f>
        <v>33570</v>
      </c>
      <c r="D415" s="2">
        <f>SUM(C59:H59)+N59</f>
        <v>33570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1163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2233</v>
      </c>
      <c r="C424" s="2"/>
      <c r="D424" s="2">
        <f>J59</f>
        <v>2233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62652893.709999979</v>
      </c>
      <c r="C427" s="2">
        <f t="shared" ref="C427:C434" si="13">CE61</f>
        <v>62652893.710000016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6027934.8899999987</v>
      </c>
      <c r="C428" s="2">
        <f t="shared" si="13"/>
        <v>6027937</v>
      </c>
      <c r="D428" s="2">
        <f>D173</f>
        <v>6027934.8899999978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6666501.9499999983</v>
      </c>
      <c r="C429" s="2">
        <f t="shared" si="13"/>
        <v>6666501.9499999993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36864708.409999982</v>
      </c>
      <c r="C430" s="2">
        <f t="shared" si="13"/>
        <v>36864708.409999982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1808192.6299999997</v>
      </c>
      <c r="C431" s="2">
        <f t="shared" si="13"/>
        <v>1808192.6300000001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26773423.519999992</v>
      </c>
      <c r="C432" s="2">
        <f t="shared" si="13"/>
        <v>26773423.520000007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4754664.2600000007</v>
      </c>
      <c r="C433" s="2">
        <f t="shared" si="13"/>
        <v>4754664</v>
      </c>
      <c r="D433" s="2">
        <f>C217</f>
        <v>4754665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1257400.3799999999</v>
      </c>
      <c r="C434" s="2">
        <f t="shared" si="13"/>
        <v>1257400.3799999999</v>
      </c>
      <c r="D434" s="2">
        <f>D177</f>
        <v>1257400.3799999999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781.54</v>
      </c>
      <c r="C435" s="2"/>
      <c r="D435" s="2">
        <f>D181</f>
        <v>781.54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6906794.6200000001</v>
      </c>
      <c r="C436" s="2"/>
      <c r="D436" s="2">
        <f>D186</f>
        <v>6906794.6200000001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1581292.43</v>
      </c>
      <c r="C437" s="2"/>
      <c r="D437" s="2">
        <f>D190</f>
        <v>1581292.43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8488868.5899999999</v>
      </c>
      <c r="C438" s="2">
        <f>CD69</f>
        <v>8488868.5899997614</v>
      </c>
      <c r="D438" s="2">
        <f>D181+D186+D190</f>
        <v>8488868.5899999999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56981012.180032894</v>
      </c>
      <c r="C439" s="2">
        <f>SUM(C69:CC69)</f>
        <v>56981012.180032894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65469880.770032898</v>
      </c>
      <c r="C440" s="2">
        <f>CE69</f>
        <v>65469880.770032659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212275600.52003282</v>
      </c>
      <c r="C441" s="2">
        <f>SUM(C427:C437)+C440</f>
        <v>212275602.37003267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5162910.38</v>
      </c>
      <c r="C444" s="2">
        <f>C363</f>
        <v>5162910.38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470879845.61999995</v>
      </c>
      <c r="C445" s="2">
        <f>C364</f>
        <v>470879845.62000006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7583479.1799999997</v>
      </c>
      <c r="C446" s="2">
        <f>C365</f>
        <v>7583479.1799999997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483626235.17999995</v>
      </c>
      <c r="C448" s="2">
        <f>D367</f>
        <v>483626235.18000007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573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1754464.45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5829014.7299999995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10481300.619999999</v>
      </c>
      <c r="C458" s="2">
        <f>CE70</f>
        <v>10481300.620000001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312582510.31000006</v>
      </c>
      <c r="C463" s="2">
        <f>CE73</f>
        <v>312582510.31000006</v>
      </c>
      <c r="D463" s="2">
        <f>E141+E147+E153</f>
        <v>312582510.30999994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366258102.16999996</v>
      </c>
      <c r="C464" s="2">
        <f>CE74</f>
        <v>366258102.16999996</v>
      </c>
      <c r="D464" s="2">
        <f>E142+E148+E154</f>
        <v>366258102.17000002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678840612.48000002</v>
      </c>
      <c r="C465" s="2">
        <f>CE75</f>
        <v>678840612.4799999</v>
      </c>
      <c r="D465" s="2">
        <f>D463+D464</f>
        <v>678840612.48000002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3181104.64</v>
      </c>
      <c r="C468" s="2">
        <f>E195</f>
        <v>3181104.64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2540479.87</v>
      </c>
      <c r="C469" s="2">
        <f>E196</f>
        <v>2540479.87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97340708.299999997</v>
      </c>
      <c r="C470" s="2">
        <f>E197</f>
        <v>97340708.299999997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6679951.1100000003</v>
      </c>
      <c r="C472" s="2">
        <f>E199</f>
        <v>6679951.1100000041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40312310.390000001</v>
      </c>
      <c r="C473" s="2">
        <f>SUM(E200:E201)</f>
        <v>40312310.390000001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1095645.6299999999</v>
      </c>
      <c r="C474" s="2">
        <f>E202</f>
        <v>1095645.6299999999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3001912.66</v>
      </c>
      <c r="C475" s="2">
        <f>E203</f>
        <v>3001912.6599999978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154152112.59999999</v>
      </c>
      <c r="C476" s="2">
        <f>E204</f>
        <v>154152112.59999999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102312195.02</v>
      </c>
      <c r="C478" s="2">
        <f>E217</f>
        <v>102312195.01999998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100832699.24999999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100832699.25000009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HOLY FAMILY HOSPITAL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5224670.0599999996</v>
      </c>
      <c r="C496" s="333">
        <f>C71</f>
        <v>6368832.79</v>
      </c>
      <c r="D496" s="333">
        <f>'[1]Prior Year'!C59</f>
        <v>2274.5293237647161</v>
      </c>
      <c r="E496" s="2">
        <f>C59</f>
        <v>3057.4565027107387</v>
      </c>
      <c r="F496" s="334">
        <f t="shared" ref="F496:G511" si="15">IF(B496=0,"",IF(D496=0,"",B496/D496))</f>
        <v>2297.0335028929503</v>
      </c>
      <c r="G496" s="334">
        <f t="shared" si="15"/>
        <v>2083.0493530663143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25297183.430000007</v>
      </c>
      <c r="C498" s="333">
        <f>E71</f>
        <v>26500761.000000004</v>
      </c>
      <c r="D498" s="333">
        <f>'[1]Prior Year'!E59</f>
        <v>33143.470676235287</v>
      </c>
      <c r="E498" s="2">
        <f>E59</f>
        <v>30512.543497289258</v>
      </c>
      <c r="F498" s="334">
        <f t="shared" si="15"/>
        <v>763.26295689179983</v>
      </c>
      <c r="G498" s="334">
        <f t="shared" si="15"/>
        <v>868.52022029413376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2348</v>
      </c>
      <c r="E503" s="2">
        <f>J59</f>
        <v>2233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0</v>
      </c>
      <c r="C508" s="333">
        <f>O71</f>
        <v>0</v>
      </c>
      <c r="D508" s="333">
        <f>'[1]Prior Year'!O59</f>
        <v>1231</v>
      </c>
      <c r="E508" s="2">
        <f>O59</f>
        <v>1163</v>
      </c>
      <c r="F508" s="334" t="str">
        <f t="shared" si="15"/>
        <v/>
      </c>
      <c r="G508" s="334" t="str">
        <f t="shared" si="15"/>
        <v/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28611220.699999999</v>
      </c>
      <c r="C509" s="333">
        <f>P71</f>
        <v>26352204.460000001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0</v>
      </c>
      <c r="C510" s="333">
        <f>Q71</f>
        <v>0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2693544.4400000004</v>
      </c>
      <c r="C511" s="333">
        <f>R71</f>
        <v>2637002.6500000004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-61119.110000000015</v>
      </c>
      <c r="C512" s="333">
        <f>S71</f>
        <v>-160533.00999999998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6329013.1400000006</v>
      </c>
      <c r="C514" s="333">
        <f>U71</f>
        <v>7303971.4300000006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1470619.4200000002</v>
      </c>
      <c r="C515" s="333">
        <f>V71</f>
        <v>1573850.6999999997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0</v>
      </c>
      <c r="C516" s="333">
        <f>W71</f>
        <v>0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0</v>
      </c>
      <c r="C517" s="333">
        <f>X71</f>
        <v>0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12265301.129999999</v>
      </c>
      <c r="C518" s="333">
        <f>Y71</f>
        <v>12670401.209999999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17580.849999999999</v>
      </c>
      <c r="C519" s="333">
        <f>Z71</f>
        <v>30245.890000000003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529476.68999999994</v>
      </c>
      <c r="C520" s="333">
        <f>AA71</f>
        <v>667246.71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15707166.350000001</v>
      </c>
      <c r="C521" s="333">
        <f>AB71</f>
        <v>14395512.49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3318799.62</v>
      </c>
      <c r="C522" s="333">
        <f>AC71</f>
        <v>3626441.5500000003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1391360.02</v>
      </c>
      <c r="C524" s="333">
        <f>AE71</f>
        <v>1366200.97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8852161.0600000005</v>
      </c>
      <c r="C526" s="333">
        <f>AG71</f>
        <v>8962955.8899999987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4057870.95</v>
      </c>
      <c r="C529" s="333">
        <f>AJ71</f>
        <v>4304048.2699999996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492447.42999999993</v>
      </c>
      <c r="C530" s="333">
        <f>AK71</f>
        <v>496764.40000000014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178358.19999999998</v>
      </c>
      <c r="C531" s="333">
        <f>AL71</f>
        <v>177936.93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791955.07</v>
      </c>
      <c r="C537" s="333">
        <f>AR71</f>
        <v>12598.529999999997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125.28</v>
      </c>
      <c r="C541" s="333">
        <f>AV71</f>
        <v>0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14955.1</v>
      </c>
      <c r="C543" s="333">
        <f>AX71</f>
        <v>1049.01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2744516.9499999997</v>
      </c>
      <c r="C544" s="333">
        <f>AY71</f>
        <v>2841776.92</v>
      </c>
      <c r="D544" s="333">
        <f>'[1]Prior Year'!AY59</f>
        <v>177737</v>
      </c>
      <c r="E544" s="2">
        <f>AY59</f>
        <v>161175</v>
      </c>
      <c r="F544" s="334">
        <f t="shared" ref="F544:G550" si="19">IF(B544=0,"",IF(D544=0,"",B544/D544))</f>
        <v>15.441449726280965</v>
      </c>
      <c r="G544" s="334">
        <f t="shared" si="19"/>
        <v>17.631623514813089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474708.52999999997</v>
      </c>
      <c r="C546" s="333">
        <f>BA71</f>
        <v>353102.58999999997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617946.69999999995</v>
      </c>
      <c r="C547" s="333">
        <f>BB71</f>
        <v>617076.87999999989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63019.11</v>
      </c>
      <c r="C549" s="333">
        <f>BD71</f>
        <v>21994.320000000007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6729658.5200000014</v>
      </c>
      <c r="C550" s="333">
        <f>BE71</f>
        <v>7215092.7599999998</v>
      </c>
      <c r="D550" s="333">
        <f>'[1]Prior Year'!BE59</f>
        <v>217104.36999999991</v>
      </c>
      <c r="E550" s="2">
        <f>BE59</f>
        <v>217104.36999999991</v>
      </c>
      <c r="F550" s="334">
        <f t="shared" si="19"/>
        <v>30.99734252240065</v>
      </c>
      <c r="G550" s="334">
        <f t="shared" si="19"/>
        <v>33.233291250655171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1875959.78</v>
      </c>
      <c r="C551" s="333">
        <f>BF71</f>
        <v>2013914.13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5581.1</v>
      </c>
      <c r="C552" s="333">
        <f>BG71</f>
        <v>5784.82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151223.4</v>
      </c>
      <c r="C553" s="333">
        <f>BH71</f>
        <v>49815.819999999992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0</v>
      </c>
      <c r="C555" s="333">
        <f>BJ71</f>
        <v>0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0</v>
      </c>
      <c r="C556" s="333">
        <f>BK71</f>
        <v>0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162938</v>
      </c>
      <c r="C557" s="333">
        <f>BL71</f>
        <v>172790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3329142.41</v>
      </c>
      <c r="C559" s="333">
        <f>BN71</f>
        <v>3556432.6499999994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0</v>
      </c>
      <c r="C560" s="333">
        <f>BO71</f>
        <v>0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0</v>
      </c>
      <c r="C561" s="333">
        <f>BP71</f>
        <v>3.99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83135.790000000008</v>
      </c>
      <c r="C564" s="333">
        <f>BS71</f>
        <v>80362.19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351484.30000000005</v>
      </c>
      <c r="C565" s="333">
        <f>BT71</f>
        <v>342450.55000000005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171567.88</v>
      </c>
      <c r="C567" s="333">
        <f>BV71</f>
        <v>183233.05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357218.33999999997</v>
      </c>
      <c r="C568" s="333">
        <f>BW71</f>
        <v>2993587.5599999996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4160021.6</v>
      </c>
      <c r="C570" s="333">
        <f>BY71</f>
        <v>4631886.9399999995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244727.93000000002</v>
      </c>
      <c r="C572" s="333">
        <f>CA71</f>
        <v>387465.22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56616036.599287733</v>
      </c>
      <c r="C574" s="333">
        <f>CC71</f>
        <v>50551170.900032893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9095956.2899999991</v>
      </c>
      <c r="C575" s="333">
        <f>CD71</f>
        <v>8488868.5899997614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188143.3299999999</v>
      </c>
      <c r="E612" s="2">
        <f>SUM(C624:D647)+SUM(C668:D713)</f>
        <v>145938223.06459469</v>
      </c>
      <c r="F612" s="2">
        <f>CE64-(AX64+BD64+BE64+BG64+BJ64+BN64+BP64+BQ64+CB64+CC64+CD64)</f>
        <v>36175799.029999979</v>
      </c>
      <c r="G612" s="2">
        <f>CE77-(AX77+AY77+BD77+BE77+BG77+BJ77+BN77+BP77+BQ77+CB77+CC77+CD77)</f>
        <v>161175</v>
      </c>
      <c r="H612" s="326">
        <f>CE60-(AX60+AY60+AZ60+BD60+BE60+BG60+BJ60+BN60+BO60+BP60+BQ60+BR60+CB60+CC60+CD60)</f>
        <v>665.29</v>
      </c>
      <c r="I612" s="2">
        <f>CE78-(AX78+AY78+AZ78+BD78+BE78+BF78+BG78+BJ78+BN78+BO78+BP78+BQ78+BR78+CB78+CC78+CD78)</f>
        <v>48009.127886757866</v>
      </c>
      <c r="J612" s="2">
        <f>CE79-(AX79+AY79+AZ79+BA79+BD79+BE79+BF79+BG79+BJ79+BN79+BO79+BP79+BQ79+BR79+CB79+CC79+CD79)</f>
        <v>892230</v>
      </c>
      <c r="K612" s="2">
        <f>CE75-(AW75+AX75+AY75+AZ75+BA75+BB75+BC75+BD75+BE75+BF75+BG75+BH75+BI75+BJ75+BK75+BL75+BM75+BN75+BO75+BP75+BQ75+BR75+BS75+BT75+BU75+BV75+BW75+BX75+CB75+CC75+CD75)</f>
        <v>678840612.4799999</v>
      </c>
      <c r="L612" s="326">
        <f>CE80-(AW80+AX80+AY80+AZ80+BA80+BB80+BC80+BD80+BE80+BF80+BG80+BH80+BI80+BJ80+BK80+BL80+BM80+BN80+BO80+BP80+BQ80+BR80+BS80+BT80+BU80+BV80+BW80+BX80+BY80+BZ80+CA80+CB80+CC80+CD80)</f>
        <v>247.01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7215092.7599999998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8488868.5899997614</v>
      </c>
      <c r="D615" s="338">
        <f>SUM(C614:C615)</f>
        <v>15703961.349999761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1049.01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5784.82</v>
      </c>
      <c r="D618" s="2">
        <f>(D615/D612)*BG76</f>
        <v>21005.575447936117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3556432.6499999994</v>
      </c>
      <c r="D619" s="2">
        <f>(D615/D612)*BN76</f>
        <v>445802.98206877051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50551170.900032893</v>
      </c>
      <c r="D620" s="2">
        <f>(D615/D612)*CC76</f>
        <v>1274828.7578883821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3.99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55856078.685437985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21994.320000000007</v>
      </c>
      <c r="D624" s="2">
        <f>(D615/D612)*BD76</f>
        <v>139356.62662467288</v>
      </c>
      <c r="E624" s="2">
        <f>(E623/E612)*SUM(C624:D624)</f>
        <v>61755.111042078272</v>
      </c>
      <c r="F624" s="2">
        <f>SUM(C624:E624)</f>
        <v>223106.05766675115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2841776.92</v>
      </c>
      <c r="D625" s="2">
        <f>(D615/D612)*AY76</f>
        <v>791280.67817472911</v>
      </c>
      <c r="E625" s="2">
        <f>(E623/E612)*SUM(C625:D625)</f>
        <v>1390508.5782945056</v>
      </c>
      <c r="F625" s="2">
        <f>(F624/F612)*AY64</f>
        <v>3896.1159576564555</v>
      </c>
      <c r="G625" s="2">
        <f>SUM(C625:F625)</f>
        <v>5027462.2924268916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0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2013914.13</v>
      </c>
      <c r="D629" s="2">
        <f>(D615/D612)*BF76</f>
        <v>189397.40621835747</v>
      </c>
      <c r="E629" s="2">
        <f>(E623/E612)*SUM(C629:D629)</f>
        <v>843290.67430863343</v>
      </c>
      <c r="F629" s="2">
        <f>(F624/F612)*BF64</f>
        <v>1552.8855619615658</v>
      </c>
      <c r="G629" s="2">
        <f>(G625/G612)*BF77</f>
        <v>0</v>
      </c>
      <c r="H629" s="2">
        <f>(H628/H612)*BF60</f>
        <v>0</v>
      </c>
      <c r="I629" s="2">
        <f>SUM(C629:H629)</f>
        <v>3048155.0960889524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353102.58999999997</v>
      </c>
      <c r="D630" s="2">
        <f>(D615/D612)*BA76</f>
        <v>70123.198145593604</v>
      </c>
      <c r="E630" s="2">
        <f>(E623/E612)*SUM(C630:D630)</f>
        <v>161984.5193942333</v>
      </c>
      <c r="F630" s="2">
        <f>(F624/F612)*BA64</f>
        <v>28.065104532431988</v>
      </c>
      <c r="G630" s="2">
        <f>(G625/G612)*BA77</f>
        <v>0</v>
      </c>
      <c r="H630" s="2">
        <f>(H628/H612)*BA60</f>
        <v>0</v>
      </c>
      <c r="I630" s="2">
        <f>(I629/I612)*BA78</f>
        <v>16643.947071736937</v>
      </c>
      <c r="J630" s="2">
        <f>SUM(C630:I630)</f>
        <v>601882.31971609627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617076.87999999989</v>
      </c>
      <c r="D632" s="2">
        <f>(D615/D612)*BB76</f>
        <v>34669.29912602219</v>
      </c>
      <c r="E632" s="2">
        <f>(E623/E612)*SUM(C632:D632)</f>
        <v>249447.9177541009</v>
      </c>
      <c r="F632" s="2">
        <f>(F624/F612)*BB64</f>
        <v>15.395735631301445</v>
      </c>
      <c r="G632" s="2">
        <f>(G625/G612)*BB77</f>
        <v>0</v>
      </c>
      <c r="H632" s="2">
        <f>(H628/H612)*BB60</f>
        <v>0</v>
      </c>
      <c r="I632" s="2">
        <f>(I629/I612)*BB78</f>
        <v>8228.8599910925277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49815.819999999992</v>
      </c>
      <c r="D636" s="2">
        <f>(D615/D612)*BH76</f>
        <v>137259.07393053541</v>
      </c>
      <c r="E636" s="2">
        <f>(E623/E612)*SUM(C636:D636)</f>
        <v>71600.63879103784</v>
      </c>
      <c r="F636" s="2">
        <f>(F624/F612)*BH64</f>
        <v>6.5395304499378302</v>
      </c>
      <c r="G636" s="2">
        <f>(G625/G612)*BH77</f>
        <v>0</v>
      </c>
      <c r="H636" s="2">
        <f>(H628/H612)*BH60</f>
        <v>0</v>
      </c>
      <c r="I636" s="2">
        <f>(I629/I612)*BH78</f>
        <v>32578.844405701337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172790</v>
      </c>
      <c r="D637" s="2">
        <f>(D615/D612)*BL76</f>
        <v>658549.74724685785</v>
      </c>
      <c r="E637" s="2">
        <f>(E623/E612)*SUM(C637:D637)</f>
        <v>318185.17014558654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156308.71704574695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80362.19</v>
      </c>
      <c r="D639" s="2">
        <f>(D615/D612)*BS76</f>
        <v>105410.16101760135</v>
      </c>
      <c r="E639" s="2">
        <f>(E623/E612)*SUM(C639:D639)</f>
        <v>71102.10634416953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25019.411367370303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342450.55000000005</v>
      </c>
      <c r="D640" s="2">
        <f>(D615/D612)*BT76</f>
        <v>109090.26839064236</v>
      </c>
      <c r="E640" s="2">
        <f>(E623/E612)*SUM(C640:D640)</f>
        <v>172821.75260247904</v>
      </c>
      <c r="F640" s="2">
        <f>(F624/F612)*BT64</f>
        <v>4.6950838736213827</v>
      </c>
      <c r="G640" s="2">
        <f>(G625/G612)*BT77</f>
        <v>0</v>
      </c>
      <c r="H640" s="2">
        <f>(H628/H612)*BT60</f>
        <v>0</v>
      </c>
      <c r="I640" s="2">
        <f>(I629/I612)*BT78</f>
        <v>25892.895662938652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183233.05</v>
      </c>
      <c r="D642" s="2">
        <f>(D615/D612)*BV76</f>
        <v>442648.72356055496</v>
      </c>
      <c r="E642" s="2">
        <f>(E623/E612)*SUM(C642:D642)</f>
        <v>239548.6313157744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105063.97484919538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2993587.5599999996</v>
      </c>
      <c r="D643" s="2">
        <f>(D615/D612)*BW76</f>
        <v>87224.137102015578</v>
      </c>
      <c r="E643" s="2">
        <f>(E623/E612)*SUM(C643:D643)</f>
        <v>1179143.1809621358</v>
      </c>
      <c r="F643" s="2">
        <f>(F624/F612)*BW64</f>
        <v>12.970393535463664</v>
      </c>
      <c r="G643" s="2">
        <f>(G625/G612)*BW77</f>
        <v>0</v>
      </c>
      <c r="H643" s="2">
        <f>(H628/H612)*BW60</f>
        <v>0</v>
      </c>
      <c r="I643" s="2">
        <f>(I629/I612)*BW78</f>
        <v>20702.905168267749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8689852.0675233137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4631886.9399999995</v>
      </c>
      <c r="D645" s="2">
        <f>(D615/D612)*BY76</f>
        <v>137313.32817849363</v>
      </c>
      <c r="E645" s="2">
        <f>(E623/E612)*SUM(C645:D645)</f>
        <v>1825353.3574139909</v>
      </c>
      <c r="F645" s="2">
        <f>(F624/F612)*BY64</f>
        <v>329.85608430833332</v>
      </c>
      <c r="G645" s="2">
        <f>(G625/G612)*BY77</f>
        <v>0</v>
      </c>
      <c r="H645" s="2">
        <f>(H628/H612)*BY60</f>
        <v>0</v>
      </c>
      <c r="I645" s="2">
        <f>(I629/I612)*BY78</f>
        <v>32591.72181082992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387465.22</v>
      </c>
      <c r="D647" s="2">
        <f>(D615/D612)*CA76</f>
        <v>386104.94633852789</v>
      </c>
      <c r="E647" s="2">
        <f>(E623/E612)*SUM(C647:D647)</f>
        <v>296074.56615795108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91643.143224181433</v>
      </c>
      <c r="J647" s="2">
        <f>(J630/J612)*CA79</f>
        <v>0</v>
      </c>
      <c r="K647" s="2">
        <v>0</v>
      </c>
      <c r="L647" s="2">
        <f>SUM(C645:K647)</f>
        <v>7788763.0792082818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84507858.890032619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6368832.79</v>
      </c>
      <c r="D668" s="2">
        <f>(D615/D612)*C76</f>
        <v>467594.82677173149</v>
      </c>
      <c r="E668" s="2">
        <f>(E623/E612)*SUM(C668:D668)</f>
        <v>2616559.4651696375</v>
      </c>
      <c r="F668" s="2">
        <f>(F624/F612)*C64</f>
        <v>3945.6766016479614</v>
      </c>
      <c r="G668" s="2">
        <f>(G625/G612)*C77</f>
        <v>457886.42472784146</v>
      </c>
      <c r="H668" s="2">
        <f>(H628/H612)*C60</f>
        <v>0</v>
      </c>
      <c r="I668" s="2">
        <f>(I629/I612)*C78</f>
        <v>110985.00572731998</v>
      </c>
      <c r="J668" s="2">
        <f>(J630/J612)*C79</f>
        <v>54817.664947351885</v>
      </c>
      <c r="K668" s="2">
        <f>(K644/K612)*C75</f>
        <v>101612.22888990733</v>
      </c>
      <c r="L668" s="2">
        <f>(L647/L612)*C80</f>
        <v>813845.49238640442</v>
      </c>
      <c r="M668" s="2">
        <f t="shared" ref="M668:M713" si="20">ROUND(SUM(D668:L668),0)</f>
        <v>4627247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26500761.000000004</v>
      </c>
      <c r="D670" s="2">
        <f>(D615/D612)*E76</f>
        <v>4675256.3173856568</v>
      </c>
      <c r="E670" s="2">
        <f>(E623/E612)*SUM(C670:D670)</f>
        <v>11932241.189532034</v>
      </c>
      <c r="F670" s="2">
        <f>(F624/F612)*E64</f>
        <v>11856.563472933425</v>
      </c>
      <c r="G670" s="2">
        <f>(G625/G612)*E77</f>
        <v>4569575.8676990494</v>
      </c>
      <c r="H670" s="2">
        <f>(H628/H612)*E60</f>
        <v>0</v>
      </c>
      <c r="I670" s="2">
        <f>(I629/I612)*E78</f>
        <v>1109685.8208293275</v>
      </c>
      <c r="J670" s="2">
        <f>(J630/J612)*E79</f>
        <v>547064.65476874437</v>
      </c>
      <c r="K670" s="2">
        <f>(K644/K612)*E75</f>
        <v>1014061.0507822286</v>
      </c>
      <c r="L670" s="2">
        <f>(L647/L612)*E80</f>
        <v>4381080.6940010469</v>
      </c>
      <c r="M670" s="2">
        <f t="shared" si="20"/>
        <v>28240822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26352204.460000001</v>
      </c>
      <c r="D681" s="2">
        <f>(D615/D612)*P76</f>
        <v>2563454.7883729017</v>
      </c>
      <c r="E681" s="2">
        <f>(E623/E612)*SUM(C681:D681)</f>
        <v>11067116.649101259</v>
      </c>
      <c r="F681" s="2">
        <f>(F624/F612)*P64</f>
        <v>91016.204144027244</v>
      </c>
      <c r="G681" s="2">
        <f>(G625/G612)*P77</f>
        <v>0</v>
      </c>
      <c r="H681" s="2">
        <f>(H628/H612)*P60</f>
        <v>0</v>
      </c>
      <c r="I681" s="2">
        <f>(I629/I612)*P78</f>
        <v>608443.5243510101</v>
      </c>
      <c r="J681" s="2">
        <f>(J630/J612)*P79</f>
        <v>0</v>
      </c>
      <c r="K681" s="2">
        <f>(K644/K612)*P75</f>
        <v>2201581.6053760317</v>
      </c>
      <c r="L681" s="2">
        <f>(L647/L612)*P80</f>
        <v>1046868.2815663938</v>
      </c>
      <c r="M681" s="2">
        <f t="shared" si="20"/>
        <v>17578481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0"/>
        <v>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2637002.6500000004</v>
      </c>
      <c r="D683" s="2">
        <f>(D615/D612)*R76</f>
        <v>16657.723484640428</v>
      </c>
      <c r="E683" s="2">
        <f>(E623/E612)*SUM(C683:D683)</f>
        <v>1015656.2106431902</v>
      </c>
      <c r="F683" s="2">
        <f>(F624/F612)*R64</f>
        <v>2740.1427546832738</v>
      </c>
      <c r="G683" s="2">
        <f>(G625/G612)*R77</f>
        <v>0</v>
      </c>
      <c r="H683" s="2">
        <f>(H628/H612)*R60</f>
        <v>0</v>
      </c>
      <c r="I683" s="2">
        <f>(I629/I612)*R78</f>
        <v>3953.759602326501</v>
      </c>
      <c r="J683" s="2">
        <f>(J630/J612)*R79</f>
        <v>0</v>
      </c>
      <c r="K683" s="2">
        <f>(K644/K612)*R75</f>
        <v>489689.69635232008</v>
      </c>
      <c r="L683" s="2">
        <f>(L647/L612)*R80</f>
        <v>0</v>
      </c>
      <c r="M683" s="2">
        <f t="shared" si="20"/>
        <v>1528698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-160533.00999999998</v>
      </c>
      <c r="D684" s="2">
        <f>(D615/D612)*S76</f>
        <v>335356.3574791734</v>
      </c>
      <c r="E684" s="2">
        <f>(E623/E612)*SUM(C684:D684)</f>
        <v>66911.508498539479</v>
      </c>
      <c r="F684" s="2">
        <f>(F624/F612)*S64</f>
        <v>-2331.7502622012257</v>
      </c>
      <c r="G684" s="2">
        <f>(G625/G612)*S77</f>
        <v>0</v>
      </c>
      <c r="H684" s="2">
        <f>(H628/H612)*S60</f>
        <v>0</v>
      </c>
      <c r="I684" s="2">
        <f>(I629/I612)*S78</f>
        <v>79597.816580825631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479534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7303971.4300000006</v>
      </c>
      <c r="D686" s="2">
        <f>(D615/D612)*U76</f>
        <v>397799.65815610049</v>
      </c>
      <c r="E686" s="2">
        <f>(E623/E612)*SUM(C686:D686)</f>
        <v>2947759.1468745577</v>
      </c>
      <c r="F686" s="2">
        <f>(F624/F612)*U64</f>
        <v>6079.1507379136792</v>
      </c>
      <c r="G686" s="2">
        <f>(G625/G612)*U77</f>
        <v>0</v>
      </c>
      <c r="H686" s="2">
        <f>(H628/H612)*U60</f>
        <v>0</v>
      </c>
      <c r="I686" s="2">
        <f>(I629/I612)*U78</f>
        <v>94418.917428129731</v>
      </c>
      <c r="J686" s="2">
        <f>(J630/J612)*U79</f>
        <v>0</v>
      </c>
      <c r="K686" s="2">
        <f>(K644/K612)*U75</f>
        <v>732099.82859664422</v>
      </c>
      <c r="L686" s="2">
        <f>(L647/L612)*U80</f>
        <v>3153.2177155614277</v>
      </c>
      <c r="M686" s="2">
        <f t="shared" si="20"/>
        <v>4181310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1573850.6999999997</v>
      </c>
      <c r="D687" s="2">
        <f>(D615/D612)*V76</f>
        <v>136074.66196357121</v>
      </c>
      <c r="E687" s="2">
        <f>(E623/E612)*SUM(C687:D687)</f>
        <v>654453.12104279257</v>
      </c>
      <c r="F687" s="2">
        <f>(F624/F612)*V64</f>
        <v>838.56804272787133</v>
      </c>
      <c r="G687" s="2">
        <f>(G625/G612)*V77</f>
        <v>0</v>
      </c>
      <c r="H687" s="2">
        <f>(H628/H612)*V60</f>
        <v>0</v>
      </c>
      <c r="I687" s="2">
        <f>(I629/I612)*V78</f>
        <v>32297.720746048013</v>
      </c>
      <c r="J687" s="2">
        <f>(J630/J612)*V79</f>
        <v>0</v>
      </c>
      <c r="K687" s="2">
        <f>(K644/K612)*V75</f>
        <v>147399.15381359478</v>
      </c>
      <c r="L687" s="2">
        <f>(L647/L612)*V80</f>
        <v>0</v>
      </c>
      <c r="M687" s="2">
        <f t="shared" si="20"/>
        <v>971063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0</v>
      </c>
      <c r="L689" s="2">
        <f>(L647/L612)*X80</f>
        <v>0</v>
      </c>
      <c r="M689" s="2">
        <f t="shared" si="20"/>
        <v>0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12670401.209999999</v>
      </c>
      <c r="D690" s="2">
        <f>(D615/D612)*Y76</f>
        <v>341598.93471731665</v>
      </c>
      <c r="E690" s="2">
        <f>(E623/E612)*SUM(C690:D690)</f>
        <v>4980184.6882606437</v>
      </c>
      <c r="F690" s="2">
        <f>(F624/F612)*Y64</f>
        <v>5539.8918406378325</v>
      </c>
      <c r="G690" s="2">
        <f>(G625/G612)*Y77</f>
        <v>0</v>
      </c>
      <c r="H690" s="2">
        <f>(H628/H612)*Y60</f>
        <v>0</v>
      </c>
      <c r="I690" s="2">
        <f>(I629/I612)*Y78</f>
        <v>81079.510626313437</v>
      </c>
      <c r="J690" s="2">
        <f>(J630/J612)*Y79</f>
        <v>0</v>
      </c>
      <c r="K690" s="2">
        <f>(K644/K612)*Y75</f>
        <v>699472.00683027622</v>
      </c>
      <c r="L690" s="2">
        <f>(L647/L612)*Y80</f>
        <v>157976.20754962749</v>
      </c>
      <c r="M690" s="2">
        <f t="shared" si="20"/>
        <v>6265851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30245.890000000003</v>
      </c>
      <c r="D691" s="2">
        <f>(D615/D612)*Z76</f>
        <v>18601.694923019324</v>
      </c>
      <c r="E691" s="2">
        <f>(E623/E612)*SUM(C691:D691)</f>
        <v>18695.818612551771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4415.1669337800477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41713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667246.71</v>
      </c>
      <c r="D692" s="2">
        <f>(D615/D612)*AA76</f>
        <v>159308.00030074446</v>
      </c>
      <c r="E692" s="2">
        <f>(E623/E612)*SUM(C692:D692)</f>
        <v>316353.7554924388</v>
      </c>
      <c r="F692" s="2">
        <f>(F624/F612)*AA64</f>
        <v>1322.8771471447803</v>
      </c>
      <c r="G692" s="2">
        <f>(G625/G612)*AA77</f>
        <v>0</v>
      </c>
      <c r="H692" s="2">
        <f>(H628/H612)*AA60</f>
        <v>0</v>
      </c>
      <c r="I692" s="2">
        <f>(I629/I612)*AA78</f>
        <v>37812.221849959344</v>
      </c>
      <c r="J692" s="2">
        <f>(J630/J612)*AA79</f>
        <v>0</v>
      </c>
      <c r="K692" s="2">
        <f>(K644/K612)*AA75</f>
        <v>69221.898809967548</v>
      </c>
      <c r="L692" s="2">
        <f>(L647/L612)*AA80</f>
        <v>0</v>
      </c>
      <c r="M692" s="2">
        <f t="shared" si="20"/>
        <v>584019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14395512.49</v>
      </c>
      <c r="D693" s="2">
        <f>(D615/D612)*AB76</f>
        <v>192367.20028351509</v>
      </c>
      <c r="E693" s="2">
        <f>(E623/E612)*SUM(C693:D693)</f>
        <v>5583333.4045291552</v>
      </c>
      <c r="F693" s="2">
        <f>(F624/F612)*AB64</f>
        <v>84547.084040627364</v>
      </c>
      <c r="G693" s="2">
        <f>(G625/G612)*AB77</f>
        <v>0</v>
      </c>
      <c r="H693" s="2">
        <f>(H628/H612)*AB60</f>
        <v>0</v>
      </c>
      <c r="I693" s="2">
        <f>(I629/I612)*AB78</f>
        <v>45658.920079620395</v>
      </c>
      <c r="J693" s="2">
        <f>(J630/J612)*AB79</f>
        <v>0</v>
      </c>
      <c r="K693" s="2">
        <f>(K644/K612)*AB75</f>
        <v>1235254.6908870391</v>
      </c>
      <c r="L693" s="2">
        <f>(L647/L612)*AB80</f>
        <v>0</v>
      </c>
      <c r="M693" s="2">
        <f t="shared" si="20"/>
        <v>7141161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3626441.5500000003</v>
      </c>
      <c r="D694" s="2">
        <f>(D615/D612)*AC76</f>
        <v>158933.22864946403</v>
      </c>
      <c r="E694" s="2">
        <f>(E623/E612)*SUM(C694:D694)</f>
        <v>1448806.1252913275</v>
      </c>
      <c r="F694" s="2">
        <f>(F624/F612)*AC64</f>
        <v>3586.2699632389622</v>
      </c>
      <c r="G694" s="2">
        <f>(G625/G612)*AC77</f>
        <v>0</v>
      </c>
      <c r="H694" s="2">
        <f>(H628/H612)*AC60</f>
        <v>0</v>
      </c>
      <c r="I694" s="2">
        <f>(I629/I612)*AC78</f>
        <v>37723.268697609557</v>
      </c>
      <c r="J694" s="2">
        <f>(J630/J612)*AC79</f>
        <v>0</v>
      </c>
      <c r="K694" s="2">
        <f>(K644/K612)*AC75</f>
        <v>492082.25135764485</v>
      </c>
      <c r="L694" s="2">
        <f>(L647/L612)*AC80</f>
        <v>0</v>
      </c>
      <c r="M694" s="2">
        <f t="shared" si="20"/>
        <v>2141131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1366200.97</v>
      </c>
      <c r="D696" s="2">
        <f>(D615/D612)*AE76</f>
        <v>189964.98912007394</v>
      </c>
      <c r="E696" s="2">
        <f>(E623/E612)*SUM(C696:D696)</f>
        <v>595603.58098740235</v>
      </c>
      <c r="F696" s="2">
        <f>(F624/F612)*AE64</f>
        <v>96.44635631635694</v>
      </c>
      <c r="G696" s="2">
        <f>(G625/G612)*AE77</f>
        <v>0</v>
      </c>
      <c r="H696" s="2">
        <f>(H628/H612)*AE60</f>
        <v>0</v>
      </c>
      <c r="I696" s="2">
        <f>(I629/I612)*AE78</f>
        <v>45088.748203311545</v>
      </c>
      <c r="J696" s="2">
        <f>(J630/J612)*AE79</f>
        <v>0</v>
      </c>
      <c r="K696" s="2">
        <f>(K644/K612)*AE75</f>
        <v>45248.942100337066</v>
      </c>
      <c r="L696" s="2">
        <f>(L647/L612)*AE80</f>
        <v>0</v>
      </c>
      <c r="M696" s="2">
        <f t="shared" si="20"/>
        <v>876003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8962955.8899999987</v>
      </c>
      <c r="D698" s="2">
        <f>(D615/D612)*AG76</f>
        <v>1012020.3460981644</v>
      </c>
      <c r="E698" s="2">
        <f>(E623/E612)*SUM(C698:D698)</f>
        <v>3817800.7504056245</v>
      </c>
      <c r="F698" s="2">
        <f>(F624/F612)*AG64</f>
        <v>5642.3038625767431</v>
      </c>
      <c r="G698" s="2">
        <f>(G625/G612)*AG77</f>
        <v>0</v>
      </c>
      <c r="H698" s="2">
        <f>(H628/H612)*AG60</f>
        <v>0</v>
      </c>
      <c r="I698" s="2">
        <f>(I629/I612)*AG78</f>
        <v>240206.00202812036</v>
      </c>
      <c r="J698" s="2">
        <f>(J630/J612)*AG79</f>
        <v>0</v>
      </c>
      <c r="K698" s="2">
        <f>(K644/K612)*AG75</f>
        <v>1268221.0974488452</v>
      </c>
      <c r="L698" s="2">
        <f>(L647/L612)*AG80</f>
        <v>1354307.0088336333</v>
      </c>
      <c r="M698" s="2">
        <f t="shared" si="20"/>
        <v>7698198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4304048.2699999996</v>
      </c>
      <c r="D701" s="2">
        <f>(D615/D612)*AJ76</f>
        <v>8907.712833997226</v>
      </c>
      <c r="E701" s="2">
        <f>(E623/E612)*SUM(C701:D701)</f>
        <v>1650731.4100801251</v>
      </c>
      <c r="F701" s="2">
        <f>(F624/F612)*AJ64</f>
        <v>2354.8092055694046</v>
      </c>
      <c r="G701" s="2">
        <f>(G625/G612)*AJ77</f>
        <v>0</v>
      </c>
      <c r="H701" s="2">
        <f>(H628/H612)*AJ60</f>
        <v>0</v>
      </c>
      <c r="I701" s="2">
        <f>(I629/I612)*AJ78</f>
        <v>2114.2718081890275</v>
      </c>
      <c r="J701" s="2">
        <f>(J630/J612)*AJ79</f>
        <v>0</v>
      </c>
      <c r="K701" s="2">
        <f>(K644/K612)*AJ75</f>
        <v>165184.84184155765</v>
      </c>
      <c r="L701" s="2">
        <f>(L647/L612)*AJ80</f>
        <v>31532.177155614274</v>
      </c>
      <c r="M701" s="2">
        <f t="shared" si="20"/>
        <v>1860825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496764.40000000014</v>
      </c>
      <c r="D702" s="2">
        <f>(D615/D612)*AK76</f>
        <v>0</v>
      </c>
      <c r="E702" s="2">
        <f>(E623/E612)*SUM(C702:D702)</f>
        <v>190130.52805393536</v>
      </c>
      <c r="F702" s="2">
        <f>(F624/F612)*AK64</f>
        <v>2.6682093382069318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23333.404323316932</v>
      </c>
      <c r="L702" s="2">
        <f>(L647/L612)*AK80</f>
        <v>0</v>
      </c>
      <c r="M702" s="2">
        <f t="shared" si="20"/>
        <v>213467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177936.93</v>
      </c>
      <c r="D703" s="2">
        <f>(D615/D612)*AL76</f>
        <v>0</v>
      </c>
      <c r="E703" s="2">
        <f>(E623/E612)*SUM(C703:D703)</f>
        <v>68103.194313433341</v>
      </c>
      <c r="F703" s="2">
        <f>(F624/F612)*AL64</f>
        <v>23.59364600691384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5389.3701136035752</v>
      </c>
      <c r="L703" s="2">
        <f>(L647/L612)*AL80</f>
        <v>0</v>
      </c>
      <c r="M703" s="2">
        <f t="shared" si="20"/>
        <v>73516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12598.529999999997</v>
      </c>
      <c r="D709" s="2">
        <f>(D615/D612)*AR76</f>
        <v>0</v>
      </c>
      <c r="E709" s="2">
        <f>(E623/E612)*SUM(C709:D709)</f>
        <v>4821.9340226540889</v>
      </c>
      <c r="F709" s="2">
        <f>(F624/F612)*AR64</f>
        <v>-0.96554838662554843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4821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0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201794301.7500326</v>
      </c>
      <c r="D715" s="2">
        <f>SUM(D616:D647)+SUM(D668:D713)</f>
        <v>15703961.349999759</v>
      </c>
      <c r="E715" s="2">
        <f>SUM(E624:E647)+SUM(E668:E713)</f>
        <v>55856078.685437985</v>
      </c>
      <c r="F715" s="2">
        <f>SUM(F625:F648)+SUM(F668:F713)</f>
        <v>223106.05766675132</v>
      </c>
      <c r="G715" s="2">
        <f>SUM(G626:G647)+SUM(G668:G713)</f>
        <v>5027462.2924268907</v>
      </c>
      <c r="H715" s="2">
        <f>SUM(H629:H647)+SUM(H668:H713)</f>
        <v>0</v>
      </c>
      <c r="I715" s="2">
        <f>SUM(I630:I647)+SUM(I668:I713)</f>
        <v>3048155.0960889524</v>
      </c>
      <c r="J715" s="2">
        <f>SUM(J631:J647)+SUM(J668:J713)</f>
        <v>601882.31971609627</v>
      </c>
      <c r="K715" s="2">
        <f>SUM(K668:K713)</f>
        <v>8689852.0675233155</v>
      </c>
      <c r="L715" s="2">
        <f>SUM(L668:L713)</f>
        <v>7788763.0792082809</v>
      </c>
      <c r="M715" s="2">
        <f>SUM(M668:M713)</f>
        <v>84507860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201794301.75003266</v>
      </c>
      <c r="D716" s="2">
        <f>D615</f>
        <v>15703961.349999761</v>
      </c>
      <c r="E716" s="2">
        <f>E623</f>
        <v>55856078.685437985</v>
      </c>
      <c r="F716" s="2">
        <f>F624</f>
        <v>223106.05766675115</v>
      </c>
      <c r="G716" s="2">
        <f>G625</f>
        <v>5027462.2924268916</v>
      </c>
      <c r="H716" s="2">
        <f>H628</f>
        <v>0</v>
      </c>
      <c r="I716" s="2">
        <f>I629</f>
        <v>3048155.0960889524</v>
      </c>
      <c r="J716" s="2">
        <f>J630</f>
        <v>601882.31971609627</v>
      </c>
      <c r="K716" s="2">
        <f>K644</f>
        <v>8689852.0675233137</v>
      </c>
      <c r="L716" s="2">
        <f>L647</f>
        <v>7788763.0792082818</v>
      </c>
      <c r="M716" s="2">
        <f>C648</f>
        <v>84507858.890032619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TAL*139*A</v>
      </c>
      <c r="B721" s="282">
        <f>ROUND(C166,0)</f>
        <v>231209</v>
      </c>
      <c r="C721" s="282">
        <f>ROUND(C167,0)</f>
        <v>-82990</v>
      </c>
      <c r="D721" s="282">
        <f>ROUND(C168,0)</f>
        <v>0</v>
      </c>
      <c r="E721" s="282">
        <f>ROUND(C169,0)</f>
        <v>0</v>
      </c>
      <c r="F721" s="282">
        <f>ROUND(C170,0)</f>
        <v>1262808</v>
      </c>
      <c r="G721" s="282">
        <f>ROUND(C171,0)</f>
        <v>94478</v>
      </c>
      <c r="H721" s="282">
        <f>ROUND(C172+C173,0)</f>
        <v>0</v>
      </c>
      <c r="I721" s="282">
        <f>ROUND(C176,0)</f>
        <v>750711</v>
      </c>
      <c r="J721" s="282">
        <f>ROUND(C177,0)</f>
        <v>0</v>
      </c>
      <c r="K721" s="282">
        <f>ROUND(C180,0)</f>
        <v>782</v>
      </c>
      <c r="L721" s="282">
        <f>ROUND(C181,0)</f>
        <v>0</v>
      </c>
      <c r="M721" s="282">
        <f>ROUND(C184,0)</f>
        <v>6842022</v>
      </c>
      <c r="N721" s="282">
        <f>ROUND(C185,0)</f>
        <v>0</v>
      </c>
      <c r="O721" s="282">
        <f>ROUND(C186,0)</f>
        <v>0</v>
      </c>
      <c r="P721" s="282">
        <f>ROUND(C189,0)</f>
        <v>1853637</v>
      </c>
      <c r="Q721" s="282">
        <f>ROUND(C190,0)</f>
        <v>0</v>
      </c>
      <c r="R721" s="282">
        <f>ROUND(B196,0)</f>
        <v>2540480</v>
      </c>
      <c r="S721" s="282">
        <f>ROUND(C196,0)</f>
        <v>0</v>
      </c>
      <c r="T721" s="282">
        <f>ROUND(D196,0)</f>
        <v>0</v>
      </c>
      <c r="U721" s="282">
        <f>ROUND(B197,0)</f>
        <v>95165376</v>
      </c>
      <c r="V721" s="282">
        <f>ROUND(C197,0)</f>
        <v>1944676</v>
      </c>
      <c r="W721" s="282">
        <f>ROUND(D197,0)</f>
        <v>-230657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6679951</v>
      </c>
      <c r="AB721" s="282">
        <f>ROUND(C199,0)</f>
        <v>0</v>
      </c>
      <c r="AC721" s="282">
        <f>ROUND(D199,0)</f>
        <v>0</v>
      </c>
      <c r="AD721" s="282">
        <f>ROUND(B200,0)</f>
        <v>39508606</v>
      </c>
      <c r="AE721" s="282">
        <f>ROUND(C200,0)</f>
        <v>766871</v>
      </c>
      <c r="AF721" s="282">
        <f>ROUND(D200,0)</f>
        <v>-36834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1095646</v>
      </c>
      <c r="AK721" s="282">
        <f>ROUND(C202,0)</f>
        <v>0</v>
      </c>
      <c r="AL721" s="282">
        <f>ROUND(D202,0)</f>
        <v>0</v>
      </c>
      <c r="AM721" s="282">
        <f>ROUND(B203,0)</f>
        <v>2455894</v>
      </c>
      <c r="AN721" s="282">
        <f>ROUND(C203,0)</f>
        <v>163410</v>
      </c>
      <c r="AO721" s="282">
        <f>ROUND(D203,0)</f>
        <v>-382608</v>
      </c>
      <c r="AP721" s="282">
        <f>ROUND(B204,0)</f>
        <v>150627057</v>
      </c>
      <c r="AQ721" s="282">
        <f>ROUND(C204,0)</f>
        <v>2874957</v>
      </c>
      <c r="AR721" s="282">
        <f>ROUND(D204,0)</f>
        <v>-650099</v>
      </c>
      <c r="AS721" s="282"/>
      <c r="AT721" s="282"/>
      <c r="AU721" s="282"/>
      <c r="AV721" s="282">
        <f>ROUND(B210,0)</f>
        <v>56031928</v>
      </c>
      <c r="AW721" s="282">
        <f>ROUND(C210,0)</f>
        <v>2689199</v>
      </c>
      <c r="AX721" s="282">
        <f>ROUND(D210,0)</f>
        <v>-8808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5646463</v>
      </c>
      <c r="BC721" s="282">
        <f>ROUND(C212,0)</f>
        <v>117683</v>
      </c>
      <c r="BD721" s="282">
        <f>ROUND(D212,0)</f>
        <v>-1803</v>
      </c>
      <c r="BE721" s="282">
        <f>ROUND(B213,0)</f>
        <v>32657215</v>
      </c>
      <c r="BF721" s="282">
        <f>ROUND(C213,0)</f>
        <v>1838847</v>
      </c>
      <c r="BG721" s="282">
        <f>ROUND(D213,0)</f>
        <v>0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97546919</v>
      </c>
      <c r="BR721" s="282">
        <f>ROUND(C217,0)</f>
        <v>4754665</v>
      </c>
      <c r="BS721" s="282">
        <f>ROUND(D217,0)</f>
        <v>-10611</v>
      </c>
      <c r="BT721" s="282">
        <f>ROUND(C222,0)</f>
        <v>0</v>
      </c>
      <c r="BU721" s="282">
        <f>ROUND(C223,0)</f>
        <v>245433783</v>
      </c>
      <c r="BV721" s="282">
        <f>ROUND(C224,0)</f>
        <v>123932264</v>
      </c>
      <c r="BW721" s="282">
        <f>ROUND(C225,0)</f>
        <v>5408244</v>
      </c>
      <c r="BX721" s="282">
        <f>ROUND(C226,0)</f>
        <v>22985578</v>
      </c>
      <c r="BY721" s="282">
        <f>ROUND(C227,0)</f>
        <v>71391377</v>
      </c>
      <c r="BZ721" s="282">
        <f>ROUND(C230,0)</f>
        <v>0</v>
      </c>
      <c r="CA721" s="282">
        <f>ROUND(C232,0)</f>
        <v>0</v>
      </c>
      <c r="CB721" s="282">
        <f>ROUND(C233,0)</f>
        <v>1754464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TAL*139*A</v>
      </c>
      <c r="B725" s="282">
        <f>ROUND(C112,0)</f>
        <v>0</v>
      </c>
      <c r="C725" s="282">
        <f>ROUND(C113,0)</f>
        <v>0</v>
      </c>
      <c r="D725" s="282">
        <f>ROUND(C114,0)</f>
        <v>1163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2233</v>
      </c>
      <c r="I725" s="282">
        <f>ROUND(D115,0)</f>
        <v>0</v>
      </c>
      <c r="J725" s="282">
        <f>ROUND(C117,0)</f>
        <v>33</v>
      </c>
      <c r="K725" s="282">
        <f>ROUND(C118,0)</f>
        <v>111</v>
      </c>
      <c r="L725" s="282">
        <f>ROUND(C119,0)</f>
        <v>8</v>
      </c>
      <c r="M725" s="282">
        <f>ROUND(C120,0)</f>
        <v>18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0</v>
      </c>
      <c r="W725" s="282">
        <f>ROUND(C130,0)</f>
        <v>0</v>
      </c>
      <c r="X725" s="282">
        <f>ROUND(B139,0)</f>
        <v>19737</v>
      </c>
      <c r="Y725" s="282">
        <f>ROUND(B140,0)</f>
        <v>75904</v>
      </c>
      <c r="Z725" s="282">
        <f>ROUND(B141,0)</f>
        <v>173883902</v>
      </c>
      <c r="AA725" s="282">
        <f>ROUND(B142,0)</f>
        <v>150892447</v>
      </c>
      <c r="AB725" s="282">
        <f>ROUND(B143,0)</f>
        <v>0</v>
      </c>
      <c r="AC725" s="282">
        <f>ROUND(C139,0)</f>
        <v>7280</v>
      </c>
      <c r="AD725" s="282">
        <f>ROUND(C140,0)</f>
        <v>45247</v>
      </c>
      <c r="AE725" s="282">
        <f>ROUND(C141,0)</f>
        <v>69411698</v>
      </c>
      <c r="AF725" s="282">
        <f>ROUND(C142,0)</f>
        <v>89948795</v>
      </c>
      <c r="AG725" s="282">
        <f>ROUND(C143,0)</f>
        <v>0</v>
      </c>
      <c r="AH725" s="282">
        <f>ROUND(D139,0)</f>
        <v>6553</v>
      </c>
      <c r="AI725" s="282">
        <f>ROUND(D140,0)</f>
        <v>63089</v>
      </c>
      <c r="AJ725" s="282">
        <f>ROUND(D141,0)</f>
        <v>69286911</v>
      </c>
      <c r="AK725" s="282">
        <f>ROUND(D142,0)</f>
        <v>125416860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TAL*139*A</v>
      </c>
      <c r="B729" s="282">
        <f>ROUND(C249,0)</f>
        <v>0</v>
      </c>
      <c r="C729" s="282">
        <f>ROUND(C250,0)</f>
        <v>12395</v>
      </c>
      <c r="D729" s="282">
        <f>ROUND(C251,0)</f>
        <v>0</v>
      </c>
      <c r="E729" s="282">
        <f>ROUND(C252,0)</f>
        <v>81115846</v>
      </c>
      <c r="F729" s="282">
        <f>ROUND(C253,0)</f>
        <v>59181616</v>
      </c>
      <c r="G729" s="282">
        <f>ROUND(C254,0)</f>
        <v>0</v>
      </c>
      <c r="H729" s="282">
        <f>ROUND(C255,0)</f>
        <v>2948584</v>
      </c>
      <c r="I729" s="282">
        <f>ROUND(C256,0)</f>
        <v>0</v>
      </c>
      <c r="J729" s="282">
        <f>ROUND(C257,0)</f>
        <v>2567641</v>
      </c>
      <c r="K729" s="282">
        <f>ROUND(C258,0)</f>
        <v>6000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3181105</v>
      </c>
      <c r="Q729" s="282">
        <f>ROUND(C268,0)</f>
        <v>2540480</v>
      </c>
      <c r="R729" s="282">
        <f>ROUND(C269,0)</f>
        <v>97340708</v>
      </c>
      <c r="S729" s="282">
        <f>ROUND(C270,0)</f>
        <v>0</v>
      </c>
      <c r="T729" s="282">
        <f>ROUND(C271,0)</f>
        <v>6679951</v>
      </c>
      <c r="U729" s="282">
        <f>ROUND(C272,0)</f>
        <v>40312310</v>
      </c>
      <c r="V729" s="282">
        <f>ROUND(C273,0)</f>
        <v>1095646</v>
      </c>
      <c r="W729" s="282">
        <f>ROUND(C274,0)</f>
        <v>3001913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2616268</v>
      </c>
      <c r="AJ729" s="282">
        <f>ROUND(C306,0)</f>
        <v>5913495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8630951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2299272</v>
      </c>
      <c r="AZ729" s="282">
        <f>ROUND(C326,0)</f>
        <v>45894648</v>
      </c>
      <c r="BA729" s="282">
        <f>ROUND(C327,0)</f>
        <v>14600053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756.01</v>
      </c>
      <c r="BJ729" s="282">
        <f>ROUND(C358,0)</f>
        <v>0</v>
      </c>
      <c r="BK729" s="282">
        <f>ROUND(C359,0)</f>
        <v>312582510</v>
      </c>
      <c r="BL729" s="282">
        <f>ROUND(C362,0)</f>
        <v>0</v>
      </c>
      <c r="BM729" s="282">
        <f>ROUND(C363,0)</f>
        <v>5162910</v>
      </c>
      <c r="BN729" s="282">
        <f>ROUND(C364,0)</f>
        <v>470879846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62652894</v>
      </c>
      <c r="BT729" s="282">
        <f>ROUND(C379,0)</f>
        <v>6027935</v>
      </c>
      <c r="BU729" s="282">
        <f>ROUND(C380,0)</f>
        <v>6666502</v>
      </c>
      <c r="BV729" s="282">
        <f>ROUND(C381,0)</f>
        <v>36864708</v>
      </c>
      <c r="BW729" s="282">
        <f>ROUND(C382,0)</f>
        <v>1808193</v>
      </c>
      <c r="BX729" s="282">
        <f>ROUND(C383,0)</f>
        <v>26773424</v>
      </c>
      <c r="BY729" s="282">
        <f>ROUND(C384,0)</f>
        <v>4754664</v>
      </c>
      <c r="BZ729" s="282">
        <f>ROUND(C385,0)</f>
        <v>1257400</v>
      </c>
      <c r="CA729" s="282">
        <f>ROUND(C386,0)</f>
        <v>782</v>
      </c>
      <c r="CB729" s="282">
        <f>ROUND(C387,0)</f>
        <v>6906795</v>
      </c>
      <c r="CC729" s="282">
        <f>ROUND(C388,0)</f>
        <v>1581292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TAL*139*6010*A</v>
      </c>
      <c r="B733" s="282">
        <f>ROUND(C59,0)</f>
        <v>3057</v>
      </c>
      <c r="C733" s="285">
        <f>ROUND(C60,2)</f>
        <v>37.19</v>
      </c>
      <c r="D733" s="282">
        <f>ROUND(C61,0)</f>
        <v>4023555</v>
      </c>
      <c r="E733" s="282">
        <f>ROUND(C62,0)</f>
        <v>387113</v>
      </c>
      <c r="F733" s="282">
        <f>ROUND(C63,0)</f>
        <v>490340</v>
      </c>
      <c r="G733" s="282">
        <f>ROUND(C64,0)</f>
        <v>639776</v>
      </c>
      <c r="H733" s="282">
        <f>ROUND(C65,0)</f>
        <v>0</v>
      </c>
      <c r="I733" s="282">
        <f>ROUND(C66,0)</f>
        <v>703309</v>
      </c>
      <c r="J733" s="282">
        <f>ROUND(C67,0)</f>
        <v>122688</v>
      </c>
      <c r="K733" s="282">
        <f>ROUND(C68,0)</f>
        <v>0</v>
      </c>
      <c r="L733" s="282">
        <f>ROUND(C70,0)</f>
        <v>0</v>
      </c>
      <c r="M733" s="282">
        <f>ROUND(C71,0)</f>
        <v>6368833</v>
      </c>
      <c r="N733" s="282">
        <f>ROUND(C76,0)</f>
        <v>5602</v>
      </c>
      <c r="O733" s="282">
        <f>ROUND(C74,0)</f>
        <v>25396</v>
      </c>
      <c r="P733" s="282">
        <f>IF(C77&gt;0,ROUND(C77,0),0)</f>
        <v>14679</v>
      </c>
      <c r="Q733" s="282">
        <f>IF(C78&gt;0,ROUND(C78,0),0)</f>
        <v>1748</v>
      </c>
      <c r="R733" s="282">
        <f>IF(C79&gt;0,ROUND(C79,0),0)</f>
        <v>81262</v>
      </c>
      <c r="S733" s="282">
        <f>IF(C80&gt;0,ROUND(C80,0),0)</f>
        <v>26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TAL*139*6030*A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4627247</v>
      </c>
    </row>
    <row r="735" spans="1:84" ht="12.65" customHeight="1" x14ac:dyDescent="0.35">
      <c r="A735" s="209" t="str">
        <f>RIGHT($C$84,3)&amp;"*"&amp;RIGHT($C$83,4)&amp;"*"&amp;E$55&amp;"*"&amp;"A"</f>
        <v>TAL*139*6070*A</v>
      </c>
      <c r="B735" s="282">
        <f>ROUND(E59,0)</f>
        <v>30513</v>
      </c>
      <c r="C735" s="285">
        <f>ROUND(E60,2)</f>
        <v>229.3</v>
      </c>
      <c r="D735" s="282">
        <f>ROUND(E61,0)</f>
        <v>20074084</v>
      </c>
      <c r="E735" s="282">
        <f>ROUND(E62,0)</f>
        <v>1931360</v>
      </c>
      <c r="F735" s="282">
        <f>ROUND(E63,0)</f>
        <v>934265</v>
      </c>
      <c r="G735" s="282">
        <f>ROUND(E64,0)</f>
        <v>1922497</v>
      </c>
      <c r="H735" s="282">
        <f>ROUND(E65,0)</f>
        <v>479</v>
      </c>
      <c r="I735" s="282">
        <f>ROUND(E66,0)</f>
        <v>402500</v>
      </c>
      <c r="J735" s="282">
        <f>ROUND(E67,0)</f>
        <v>1226694</v>
      </c>
      <c r="K735" s="282">
        <f>ROUND(E68,0)</f>
        <v>8881</v>
      </c>
      <c r="L735" s="282">
        <f>ROUND(E70,0)</f>
        <v>17302</v>
      </c>
      <c r="M735" s="282">
        <f>ROUND(E71,0)</f>
        <v>26500761</v>
      </c>
      <c r="N735" s="282">
        <f>ROUND(E76,0)</f>
        <v>56013</v>
      </c>
      <c r="O735" s="282">
        <f>ROUND(E74,0)</f>
        <v>8151419</v>
      </c>
      <c r="P735" s="282">
        <f>IF(E77&gt;0,ROUND(E77,0),0)</f>
        <v>146496</v>
      </c>
      <c r="Q735" s="282">
        <f>IF(E78&gt;0,ROUND(E78,0),0)</f>
        <v>17478</v>
      </c>
      <c r="R735" s="282">
        <f>IF(E79&gt;0,ROUND(E79,0),0)</f>
        <v>810968</v>
      </c>
      <c r="S735" s="282">
        <f>IF(E80&gt;0,ROUND(E80,0),0)</f>
        <v>139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TAL*139*6100*A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28240822</v>
      </c>
    </row>
    <row r="737" spans="1:26" ht="12.65" customHeight="1" x14ac:dyDescent="0.35">
      <c r="A737" s="209" t="str">
        <f>RIGHT($C$84,3)&amp;"*"&amp;RIGHT($C$83,4)&amp;"*"&amp;G$55&amp;"*"&amp;"A"</f>
        <v>TAL*139*6120*A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TAL*139*6140*A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TAL*139*6150*A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TAL*139*6170*A</v>
      </c>
      <c r="B740" s="282">
        <f>ROUND(J59,0)</f>
        <v>2233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TAL*139*6200*A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TAL*139*6210*A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TAL*139*6330*A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TAL*139*6400*A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TAL*139*7010*A</v>
      </c>
      <c r="B745" s="282">
        <f>ROUND(O59,0)</f>
        <v>1163</v>
      </c>
      <c r="C745" s="285">
        <f>ROUND(O60,2)</f>
        <v>0</v>
      </c>
      <c r="D745" s="282">
        <f>ROUND(O61,0)</f>
        <v>0</v>
      </c>
      <c r="E745" s="282">
        <f>ROUND(O62,0)</f>
        <v>0</v>
      </c>
      <c r="F745" s="282">
        <f>ROUND(O63,0)</f>
        <v>0</v>
      </c>
      <c r="G745" s="282">
        <f>ROUND(O64,0)</f>
        <v>0</v>
      </c>
      <c r="H745" s="282">
        <f>ROUND(O65,0)</f>
        <v>0</v>
      </c>
      <c r="I745" s="282">
        <f>ROUND(O66,0)</f>
        <v>0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0</v>
      </c>
      <c r="N745" s="282">
        <f>ROUND(O76,0)</f>
        <v>0</v>
      </c>
      <c r="O745" s="282">
        <f>ROUND(O74,0)</f>
        <v>0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TAL*139*7020*A</v>
      </c>
      <c r="B746" s="282">
        <f>ROUND(P59,0)</f>
        <v>0</v>
      </c>
      <c r="C746" s="285">
        <f>ROUND(P60,2)</f>
        <v>102.74</v>
      </c>
      <c r="D746" s="282">
        <f>ROUND(P61,0)</f>
        <v>8784339</v>
      </c>
      <c r="E746" s="282">
        <f>ROUND(P62,0)</f>
        <v>845155</v>
      </c>
      <c r="F746" s="282">
        <f>ROUND(P63,0)</f>
        <v>101663</v>
      </c>
      <c r="G746" s="282">
        <f>ROUND(P64,0)</f>
        <v>14757931</v>
      </c>
      <c r="H746" s="282">
        <f>ROUND(P65,0)</f>
        <v>65</v>
      </c>
      <c r="I746" s="282">
        <f>ROUND(P66,0)</f>
        <v>976480</v>
      </c>
      <c r="J746" s="282">
        <f>ROUND(P67,0)</f>
        <v>672600</v>
      </c>
      <c r="K746" s="282">
        <f>ROUND(P68,0)</f>
        <v>138497</v>
      </c>
      <c r="L746" s="282">
        <f>ROUND(P70,0)</f>
        <v>15044</v>
      </c>
      <c r="M746" s="282">
        <f>ROUND(P71,0)</f>
        <v>26352204</v>
      </c>
      <c r="N746" s="282">
        <f>ROUND(P76,0)</f>
        <v>30712</v>
      </c>
      <c r="O746" s="282">
        <f>ROUND(P74,0)</f>
        <v>124111511</v>
      </c>
      <c r="P746" s="282">
        <f>IF(P77&gt;0,ROUND(P77,0),0)</f>
        <v>0</v>
      </c>
      <c r="Q746" s="282">
        <f>IF(P78&gt;0,ROUND(P78,0),0)</f>
        <v>9583</v>
      </c>
      <c r="R746" s="282">
        <f>IF(P79&gt;0,ROUND(P79,0),0)</f>
        <v>0</v>
      </c>
      <c r="S746" s="282">
        <f>IF(P80&gt;0,ROUND(P80,0),0)</f>
        <v>33</v>
      </c>
      <c r="T746" s="285">
        <f>IF(P81&gt;0,ROUND(P81,2),0)</f>
        <v>0</v>
      </c>
      <c r="U746" s="282"/>
      <c r="X746" s="282"/>
      <c r="Y746" s="282"/>
      <c r="Z746" s="282">
        <f t="shared" si="21"/>
        <v>0</v>
      </c>
    </row>
    <row r="747" spans="1:26" ht="12.65" customHeight="1" x14ac:dyDescent="0.35">
      <c r="A747" s="209" t="str">
        <f>RIGHT($C$84,3)&amp;"*"&amp;RIGHT($C$83,4)&amp;"*"&amp;Q$55&amp;"*"&amp;"A"</f>
        <v>TAL*139*7030*A</v>
      </c>
      <c r="B747" s="282">
        <f>ROUND(Q59,0)</f>
        <v>0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0</v>
      </c>
      <c r="H747" s="282">
        <f>ROUND(Q65,0)</f>
        <v>0</v>
      </c>
      <c r="I747" s="282">
        <f>ROUND(Q66,0)</f>
        <v>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0</v>
      </c>
      <c r="N747" s="282">
        <f>ROUND(Q76,0)</f>
        <v>0</v>
      </c>
      <c r="O747" s="282">
        <f>ROUND(Q74,0)</f>
        <v>0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>
        <f t="shared" si="21"/>
        <v>17578481</v>
      </c>
    </row>
    <row r="748" spans="1:26" ht="12.65" customHeight="1" x14ac:dyDescent="0.35">
      <c r="A748" s="209" t="str">
        <f>RIGHT($C$84,3)&amp;"*"&amp;RIGHT($C$83,4)&amp;"*"&amp;R$55&amp;"*"&amp;"A"</f>
        <v>TAL*139*7040*A</v>
      </c>
      <c r="B748" s="282">
        <f>ROUND(R59,0)</f>
        <v>0</v>
      </c>
      <c r="C748" s="285">
        <f>ROUND(R60,2)</f>
        <v>0</v>
      </c>
      <c r="D748" s="282">
        <f>ROUND(R61,0)</f>
        <v>0</v>
      </c>
      <c r="E748" s="282">
        <f>ROUND(R62,0)</f>
        <v>0</v>
      </c>
      <c r="F748" s="282">
        <f>ROUND(R63,0)</f>
        <v>0</v>
      </c>
      <c r="G748" s="282">
        <f>ROUND(R64,0)</f>
        <v>444304</v>
      </c>
      <c r="H748" s="282">
        <f>ROUND(R65,0)</f>
        <v>0</v>
      </c>
      <c r="I748" s="282">
        <f>ROUND(R66,0)</f>
        <v>2185036</v>
      </c>
      <c r="J748" s="282">
        <f>ROUND(R67,0)</f>
        <v>4371</v>
      </c>
      <c r="K748" s="282">
        <f>ROUND(R68,0)</f>
        <v>0</v>
      </c>
      <c r="L748" s="282">
        <f>ROUND(R70,0)</f>
        <v>0</v>
      </c>
      <c r="M748" s="282">
        <f>ROUND(R71,0)</f>
        <v>2637003</v>
      </c>
      <c r="N748" s="282">
        <f>ROUND(R76,0)</f>
        <v>200</v>
      </c>
      <c r="O748" s="282">
        <f>ROUND(R74,0)</f>
        <v>27619041</v>
      </c>
      <c r="P748" s="282">
        <f>IF(R77&gt;0,ROUND(R77,0),0)</f>
        <v>0</v>
      </c>
      <c r="Q748" s="282">
        <f>IF(R78&gt;0,ROUND(R78,0),0)</f>
        <v>62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0</v>
      </c>
    </row>
    <row r="749" spans="1:26" ht="12.65" customHeight="1" x14ac:dyDescent="0.35">
      <c r="A749" s="209" t="str">
        <f>RIGHT($C$84,3)&amp;"*"&amp;RIGHT($C$83,4)&amp;"*"&amp;S$55&amp;"*"&amp;"A"</f>
        <v>TAL*139*7050*A</v>
      </c>
      <c r="B749" s="282"/>
      <c r="C749" s="285">
        <f>ROUND(S60,2)</f>
        <v>1.57</v>
      </c>
      <c r="D749" s="282">
        <f>ROUND(S61,0)</f>
        <v>97532</v>
      </c>
      <c r="E749" s="282">
        <f>ROUND(S62,0)</f>
        <v>9384</v>
      </c>
      <c r="F749" s="282">
        <f>ROUND(S63,0)</f>
        <v>5850</v>
      </c>
      <c r="G749" s="282">
        <f>ROUND(S64,0)</f>
        <v>-378084</v>
      </c>
      <c r="H749" s="282">
        <f>ROUND(S65,0)</f>
        <v>0</v>
      </c>
      <c r="I749" s="282">
        <f>ROUND(S66,0)</f>
        <v>16527</v>
      </c>
      <c r="J749" s="282">
        <f>ROUND(S67,0)</f>
        <v>87991</v>
      </c>
      <c r="K749" s="282">
        <f>ROUND(S68,0)</f>
        <v>0</v>
      </c>
      <c r="L749" s="282">
        <f>ROUND(S70,0)</f>
        <v>0</v>
      </c>
      <c r="M749" s="282">
        <f>ROUND(S71,0)</f>
        <v>-160533</v>
      </c>
      <c r="N749" s="282">
        <f>ROUND(S76,0)</f>
        <v>4018</v>
      </c>
      <c r="O749" s="282">
        <f>ROUND(S74,0)</f>
        <v>0</v>
      </c>
      <c r="P749" s="282">
        <f>IF(S77&gt;0,ROUND(S77,0),0)</f>
        <v>0</v>
      </c>
      <c r="Q749" s="282">
        <f>IF(S78&gt;0,ROUND(S78,0),0)</f>
        <v>1254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1528698</v>
      </c>
    </row>
    <row r="750" spans="1:26" ht="12.65" customHeight="1" x14ac:dyDescent="0.35">
      <c r="A750" s="209" t="str">
        <f>RIGHT($C$84,3)&amp;"*"&amp;RIGHT($C$83,4)&amp;"*"&amp;T$55&amp;"*"&amp;"A"</f>
        <v>TAL*139*7060*A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479534</v>
      </c>
    </row>
    <row r="751" spans="1:26" ht="12.65" customHeight="1" x14ac:dyDescent="0.35">
      <c r="A751" s="209" t="str">
        <f>RIGHT($C$84,3)&amp;"*"&amp;RIGHT($C$83,4)&amp;"*"&amp;U$55&amp;"*"&amp;"A"</f>
        <v>TAL*139*7070*A</v>
      </c>
      <c r="B751" s="282">
        <f>ROUND(U59,0)</f>
        <v>0</v>
      </c>
      <c r="C751" s="285">
        <f>ROUND(U60,2)</f>
        <v>30.16</v>
      </c>
      <c r="D751" s="282">
        <f>ROUND(U61,0)</f>
        <v>2084444</v>
      </c>
      <c r="E751" s="282">
        <f>ROUND(U62,0)</f>
        <v>200548</v>
      </c>
      <c r="F751" s="282">
        <f>ROUND(U63,0)</f>
        <v>90667</v>
      </c>
      <c r="G751" s="282">
        <f>ROUND(U64,0)</f>
        <v>985711</v>
      </c>
      <c r="H751" s="282">
        <f>ROUND(U65,0)</f>
        <v>0</v>
      </c>
      <c r="I751" s="282">
        <f>ROUND(U66,0)</f>
        <v>3759887</v>
      </c>
      <c r="J751" s="282">
        <f>ROUND(U67,0)</f>
        <v>104375</v>
      </c>
      <c r="K751" s="282">
        <f>ROUND(U68,0)</f>
        <v>71613</v>
      </c>
      <c r="L751" s="282">
        <f>ROUND(U70,0)</f>
        <v>8804</v>
      </c>
      <c r="M751" s="282">
        <f>ROUND(U71,0)</f>
        <v>7303971</v>
      </c>
      <c r="N751" s="282">
        <f>ROUND(U76,0)</f>
        <v>4766</v>
      </c>
      <c r="O751" s="282">
        <f>ROUND(U74,0)</f>
        <v>26669255</v>
      </c>
      <c r="P751" s="282">
        <f>IF(U77&gt;0,ROUND(U77,0),0)</f>
        <v>0</v>
      </c>
      <c r="Q751" s="282">
        <f>IF(U78&gt;0,ROUND(U78,0),0)</f>
        <v>1487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5">
      <c r="A752" s="209" t="str">
        <f>RIGHT($C$84,3)&amp;"*"&amp;RIGHT($C$83,4)&amp;"*"&amp;V$55&amp;"*"&amp;"A"</f>
        <v>TAL*139*7110*A</v>
      </c>
      <c r="B752" s="282">
        <f>ROUND(V59,0)</f>
        <v>0</v>
      </c>
      <c r="C752" s="285">
        <f>ROUND(V60,2)</f>
        <v>15.43</v>
      </c>
      <c r="D752" s="282">
        <f>ROUND(V61,0)</f>
        <v>1217820</v>
      </c>
      <c r="E752" s="282">
        <f>ROUND(V62,0)</f>
        <v>117168</v>
      </c>
      <c r="F752" s="282">
        <f>ROUND(V63,0)</f>
        <v>36040</v>
      </c>
      <c r="G752" s="282">
        <f>ROUND(V64,0)</f>
        <v>135971</v>
      </c>
      <c r="H752" s="282">
        <f>ROUND(V65,0)</f>
        <v>4</v>
      </c>
      <c r="I752" s="282">
        <f>ROUND(V66,0)</f>
        <v>16522</v>
      </c>
      <c r="J752" s="282">
        <f>ROUND(V67,0)</f>
        <v>35703</v>
      </c>
      <c r="K752" s="282">
        <f>ROUND(V68,0)</f>
        <v>9050</v>
      </c>
      <c r="L752" s="282">
        <f>ROUND(V70,0)</f>
        <v>350</v>
      </c>
      <c r="M752" s="282">
        <f>ROUND(V71,0)</f>
        <v>1573851</v>
      </c>
      <c r="N752" s="282">
        <f>ROUND(V76,0)</f>
        <v>1630</v>
      </c>
      <c r="O752" s="282">
        <f>ROUND(V74,0)</f>
        <v>7528504</v>
      </c>
      <c r="P752" s="282">
        <f>IF(V77&gt;0,ROUND(V77,0),0)</f>
        <v>0</v>
      </c>
      <c r="Q752" s="282">
        <f>IF(V78&gt;0,ROUND(V78,0),0)</f>
        <v>509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4181310</v>
      </c>
    </row>
    <row r="753" spans="1:26" ht="12.65" customHeight="1" x14ac:dyDescent="0.35">
      <c r="A753" s="209" t="str">
        <f>RIGHT($C$84,3)&amp;"*"&amp;RIGHT($C$83,4)&amp;"*"&amp;W$55&amp;"*"&amp;"A"</f>
        <v>TAL*139*7120*A</v>
      </c>
      <c r="B753" s="282">
        <f>ROUND(W59,0)</f>
        <v>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971063</v>
      </c>
    </row>
    <row r="754" spans="1:26" ht="12.65" customHeight="1" x14ac:dyDescent="0.35">
      <c r="A754" s="209" t="str">
        <f>RIGHT($C$84,3)&amp;"*"&amp;RIGHT($C$83,4)&amp;"*"&amp;X$55&amp;"*"&amp;"A"</f>
        <v>TAL*139*7130*A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0</v>
      </c>
    </row>
    <row r="755" spans="1:26" ht="12.65" customHeight="1" x14ac:dyDescent="0.35">
      <c r="A755" s="209" t="str">
        <f>RIGHT($C$84,3)&amp;"*"&amp;RIGHT($C$83,4)&amp;"*"&amp;Y$55&amp;"*"&amp;"A"</f>
        <v>TAL*139*7140*A</v>
      </c>
      <c r="B755" s="282">
        <f>ROUND(Y59,0)</f>
        <v>0</v>
      </c>
      <c r="C755" s="285">
        <f>ROUND(Y60,2)</f>
        <v>7.69</v>
      </c>
      <c r="D755" s="282">
        <f>ROUND(Y61,0)</f>
        <v>859523</v>
      </c>
      <c r="E755" s="282">
        <f>ROUND(Y62,0)</f>
        <v>82696</v>
      </c>
      <c r="F755" s="282">
        <f>ROUND(Y63,0)</f>
        <v>0</v>
      </c>
      <c r="G755" s="282">
        <f>ROUND(Y64,0)</f>
        <v>898272</v>
      </c>
      <c r="H755" s="282">
        <f>ROUND(Y65,0)</f>
        <v>115</v>
      </c>
      <c r="I755" s="282">
        <f>ROUND(Y66,0)</f>
        <v>10743854</v>
      </c>
      <c r="J755" s="282">
        <f>ROUND(Y67,0)</f>
        <v>89629</v>
      </c>
      <c r="K755" s="282">
        <f>ROUND(Y68,0)</f>
        <v>0</v>
      </c>
      <c r="L755" s="282">
        <f>ROUND(Y70,0)</f>
        <v>4340</v>
      </c>
      <c r="M755" s="282">
        <f>ROUND(Y71,0)</f>
        <v>12670401</v>
      </c>
      <c r="N755" s="282">
        <f>ROUND(Y76,0)</f>
        <v>4093</v>
      </c>
      <c r="O755" s="282">
        <f>ROUND(Y74,0)</f>
        <v>20807286</v>
      </c>
      <c r="P755" s="282">
        <f>IF(Y77&gt;0,ROUND(Y77,0),0)</f>
        <v>0</v>
      </c>
      <c r="Q755" s="282">
        <f>IF(Y78&gt;0,ROUND(Y78,0),0)</f>
        <v>1277</v>
      </c>
      <c r="R755" s="282">
        <f>IF(Y79&gt;0,ROUND(Y79,0),0)</f>
        <v>0</v>
      </c>
      <c r="S755" s="282">
        <f>IF(Y80&gt;0,ROUND(Y80,0),0)</f>
        <v>5</v>
      </c>
      <c r="T755" s="285">
        <f>IF(Y81&gt;0,ROUND(Y81,2),0)</f>
        <v>0</v>
      </c>
      <c r="U755" s="282"/>
      <c r="X755" s="282"/>
      <c r="Y755" s="282"/>
      <c r="Z755" s="282">
        <f t="shared" si="21"/>
        <v>0</v>
      </c>
    </row>
    <row r="756" spans="1:26" ht="12.65" customHeight="1" x14ac:dyDescent="0.35">
      <c r="A756" s="209" t="str">
        <f>RIGHT($C$84,3)&amp;"*"&amp;RIGHT($C$83,4)&amp;"*"&amp;Z$55&amp;"*"&amp;"A"</f>
        <v>TAL*139*7150*A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25365</v>
      </c>
      <c r="J756" s="282">
        <f>ROUND(Z67,0)</f>
        <v>4881</v>
      </c>
      <c r="K756" s="282">
        <f>ROUND(Z68,0)</f>
        <v>0</v>
      </c>
      <c r="L756" s="282">
        <f>ROUND(Z70,0)</f>
        <v>0</v>
      </c>
      <c r="M756" s="282">
        <f>ROUND(Z71,0)</f>
        <v>30246</v>
      </c>
      <c r="N756" s="282">
        <f>ROUND(Z76,0)</f>
        <v>223</v>
      </c>
      <c r="O756" s="282">
        <f>ROUND(Z74,0)</f>
        <v>0</v>
      </c>
      <c r="P756" s="282">
        <f>IF(Z77&gt;0,ROUND(Z77,0),0)</f>
        <v>0</v>
      </c>
      <c r="Q756" s="282">
        <f>IF(Z78&gt;0,ROUND(Z78,0),0)</f>
        <v>70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6265851</v>
      </c>
    </row>
    <row r="757" spans="1:26" ht="12.65" customHeight="1" x14ac:dyDescent="0.35">
      <c r="A757" s="209" t="str">
        <f>RIGHT($C$84,3)&amp;"*"&amp;RIGHT($C$83,4)&amp;"*"&amp;AA$55&amp;"*"&amp;"A"</f>
        <v>TAL*139*7160*A</v>
      </c>
      <c r="B757" s="282">
        <f>ROUND(AA59,0)</f>
        <v>0</v>
      </c>
      <c r="C757" s="285">
        <f>ROUND(AA60,2)</f>
        <v>2.0499999999999998</v>
      </c>
      <c r="D757" s="282">
        <f>ROUND(AA61,0)</f>
        <v>215832</v>
      </c>
      <c r="E757" s="282">
        <f>ROUND(AA62,0)</f>
        <v>20766</v>
      </c>
      <c r="F757" s="282">
        <f>ROUND(AA63,0)</f>
        <v>0</v>
      </c>
      <c r="G757" s="282">
        <f>ROUND(AA64,0)</f>
        <v>214500</v>
      </c>
      <c r="H757" s="282">
        <f>ROUND(AA65,0)</f>
        <v>0</v>
      </c>
      <c r="I757" s="282">
        <f>ROUND(AA66,0)</f>
        <v>174315</v>
      </c>
      <c r="J757" s="282">
        <f>ROUND(AA67,0)</f>
        <v>41799</v>
      </c>
      <c r="K757" s="282">
        <f>ROUND(AA68,0)</f>
        <v>0</v>
      </c>
      <c r="L757" s="282">
        <f>ROUND(AA70,0)</f>
        <v>0</v>
      </c>
      <c r="M757" s="282">
        <f>ROUND(AA71,0)</f>
        <v>667247</v>
      </c>
      <c r="N757" s="282">
        <f>ROUND(AA76,0)</f>
        <v>1909</v>
      </c>
      <c r="O757" s="282">
        <f>ROUND(AA74,0)</f>
        <v>4766081</v>
      </c>
      <c r="P757" s="282">
        <f>IF(AA77&gt;0,ROUND(AA77,0),0)</f>
        <v>0</v>
      </c>
      <c r="Q757" s="282">
        <f>IF(AA78&gt;0,ROUND(AA78,0),0)</f>
        <v>596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41713</v>
      </c>
    </row>
    <row r="758" spans="1:26" ht="12.65" customHeight="1" x14ac:dyDescent="0.35">
      <c r="A758" s="209" t="str">
        <f>RIGHT($C$84,3)&amp;"*"&amp;RIGHT($C$83,4)&amp;"*"&amp;AB$55&amp;"*"&amp;"A"</f>
        <v>TAL*139*7170*A</v>
      </c>
      <c r="B758" s="282"/>
      <c r="C758" s="285">
        <f>ROUND(AB60,2)</f>
        <v>23.45</v>
      </c>
      <c r="D758" s="282">
        <f>ROUND(AB61,0)</f>
        <v>2483814</v>
      </c>
      <c r="E758" s="282">
        <f>ROUND(AB62,0)</f>
        <v>238972</v>
      </c>
      <c r="F758" s="282">
        <f>ROUND(AB63,0)</f>
        <v>0</v>
      </c>
      <c r="G758" s="282">
        <f>ROUND(AB64,0)</f>
        <v>13708988</v>
      </c>
      <c r="H758" s="282">
        <f>ROUND(AB65,0)</f>
        <v>395</v>
      </c>
      <c r="I758" s="282">
        <f>ROUND(AB66,0)</f>
        <v>386848</v>
      </c>
      <c r="J758" s="282">
        <f>ROUND(AB67,0)</f>
        <v>50473</v>
      </c>
      <c r="K758" s="282">
        <f>ROUND(AB68,0)</f>
        <v>383200</v>
      </c>
      <c r="L758" s="282">
        <f>ROUND(AB70,0)</f>
        <v>2877302</v>
      </c>
      <c r="M758" s="282">
        <f>ROUND(AB71,0)</f>
        <v>14395512</v>
      </c>
      <c r="N758" s="282">
        <f>ROUND(AB76,0)</f>
        <v>2305</v>
      </c>
      <c r="O758" s="282">
        <f>ROUND(AB74,0)</f>
        <v>56031753</v>
      </c>
      <c r="P758" s="282">
        <f>IF(AB77&gt;0,ROUND(AB77,0),0)</f>
        <v>0</v>
      </c>
      <c r="Q758" s="282">
        <f>IF(AB78&gt;0,ROUND(AB78,0),0)</f>
        <v>719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584019</v>
      </c>
    </row>
    <row r="759" spans="1:26" ht="12.65" customHeight="1" x14ac:dyDescent="0.35">
      <c r="A759" s="209" t="str">
        <f>RIGHT($C$84,3)&amp;"*"&amp;RIGHT($C$83,4)&amp;"*"&amp;AC$55&amp;"*"&amp;"A"</f>
        <v>TAL*139*7180*A</v>
      </c>
      <c r="B759" s="282">
        <f>ROUND(AC59,0)</f>
        <v>0</v>
      </c>
      <c r="C759" s="285">
        <f>ROUND(AC60,2)</f>
        <v>32.14</v>
      </c>
      <c r="D759" s="282">
        <f>ROUND(AC61,0)</f>
        <v>2711322</v>
      </c>
      <c r="E759" s="282">
        <f>ROUND(AC62,0)</f>
        <v>260861</v>
      </c>
      <c r="F759" s="282">
        <f>ROUND(AC63,0)</f>
        <v>765</v>
      </c>
      <c r="G759" s="282">
        <f>ROUND(AC64,0)</f>
        <v>581500</v>
      </c>
      <c r="H759" s="282">
        <f>ROUND(AC65,0)</f>
        <v>0</v>
      </c>
      <c r="I759" s="282">
        <f>ROUND(AC66,0)</f>
        <v>14876</v>
      </c>
      <c r="J759" s="282">
        <f>ROUND(AC67,0)</f>
        <v>41701</v>
      </c>
      <c r="K759" s="282">
        <f>ROUND(AC68,0)</f>
        <v>247</v>
      </c>
      <c r="L759" s="282">
        <f>ROUND(AC70,0)</f>
        <v>0</v>
      </c>
      <c r="M759" s="282">
        <f>ROUND(AC71,0)</f>
        <v>3626442</v>
      </c>
      <c r="N759" s="282">
        <f>ROUND(AC76,0)</f>
        <v>1904</v>
      </c>
      <c r="O759" s="282">
        <f>ROUND(AC74,0)</f>
        <v>2041967</v>
      </c>
      <c r="P759" s="282">
        <f>IF(AC77&gt;0,ROUND(AC77,0),0)</f>
        <v>0</v>
      </c>
      <c r="Q759" s="282">
        <f>IF(AC78&gt;0,ROUND(AC78,0),0)</f>
        <v>594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7141161</v>
      </c>
    </row>
    <row r="760" spans="1:26" ht="12.65" customHeight="1" x14ac:dyDescent="0.35">
      <c r="A760" s="209" t="str">
        <f>RIGHT($C$84,3)&amp;"*"&amp;RIGHT($C$83,4)&amp;"*"&amp;AD$55&amp;"*"&amp;"A"</f>
        <v>TAL*139*7190*A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2141131</v>
      </c>
    </row>
    <row r="761" spans="1:26" ht="12.65" customHeight="1" x14ac:dyDescent="0.35">
      <c r="A761" s="209" t="str">
        <f>RIGHT($C$84,3)&amp;"*"&amp;RIGHT($C$83,4)&amp;"*"&amp;AE$55&amp;"*"&amp;"A"</f>
        <v>TAL*139*7200*A</v>
      </c>
      <c r="B761" s="282">
        <f>ROUND(AE59,0)</f>
        <v>0</v>
      </c>
      <c r="C761" s="285">
        <f>ROUND(AE60,2)</f>
        <v>0</v>
      </c>
      <c r="D761" s="282">
        <f>ROUND(AE61,0)</f>
        <v>0</v>
      </c>
      <c r="E761" s="282">
        <f>ROUND(AE62,0)</f>
        <v>0</v>
      </c>
      <c r="F761" s="282">
        <f>ROUND(AE63,0)</f>
        <v>154</v>
      </c>
      <c r="G761" s="282">
        <f>ROUND(AE64,0)</f>
        <v>15638</v>
      </c>
      <c r="H761" s="282">
        <f>ROUND(AE65,0)</f>
        <v>0</v>
      </c>
      <c r="I761" s="282">
        <f>ROUND(AE66,0)</f>
        <v>1300566</v>
      </c>
      <c r="J761" s="282">
        <f>ROUND(AE67,0)</f>
        <v>49843</v>
      </c>
      <c r="K761" s="282">
        <f>ROUND(AE68,0)</f>
        <v>0</v>
      </c>
      <c r="L761" s="282">
        <f>ROUND(AE70,0)</f>
        <v>0</v>
      </c>
      <c r="M761" s="282">
        <f>ROUND(AE71,0)</f>
        <v>1366201</v>
      </c>
      <c r="N761" s="282">
        <f>ROUND(AE76,0)</f>
        <v>2276</v>
      </c>
      <c r="O761" s="282">
        <f>ROUND(AE74,0)</f>
        <v>1343573</v>
      </c>
      <c r="P761" s="282">
        <f>IF(AE77&gt;0,ROUND(AE77,0),0)</f>
        <v>0</v>
      </c>
      <c r="Q761" s="282">
        <f>IF(AE78&gt;0,ROUND(AE78,0),0)</f>
        <v>710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TAL*139*7220*A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876003</v>
      </c>
    </row>
    <row r="763" spans="1:26" ht="12.65" customHeight="1" x14ac:dyDescent="0.35">
      <c r="A763" s="209" t="str">
        <f>RIGHT($C$84,3)&amp;"*"&amp;RIGHT($C$83,4)&amp;"*"&amp;AG$55&amp;"*"&amp;"A"</f>
        <v>TAL*139*7230*A</v>
      </c>
      <c r="B763" s="282">
        <f>ROUND(AG59,0)</f>
        <v>0</v>
      </c>
      <c r="C763" s="285">
        <f>ROUND(AG60,2)</f>
        <v>75.53</v>
      </c>
      <c r="D763" s="282">
        <f>ROUND(AG61,0)</f>
        <v>6363601</v>
      </c>
      <c r="E763" s="282">
        <f>ROUND(AG62,0)</f>
        <v>612252</v>
      </c>
      <c r="F763" s="282">
        <f>ROUND(AG63,0)</f>
        <v>590673</v>
      </c>
      <c r="G763" s="282">
        <f>ROUND(AG64,0)</f>
        <v>914878</v>
      </c>
      <c r="H763" s="282">
        <f>ROUND(AG65,0)</f>
        <v>0</v>
      </c>
      <c r="I763" s="282">
        <f>ROUND(AG66,0)</f>
        <v>112519</v>
      </c>
      <c r="J763" s="282">
        <f>ROUND(AG67,0)</f>
        <v>265534</v>
      </c>
      <c r="K763" s="282">
        <f>ROUND(AG68,0)</f>
        <v>110065</v>
      </c>
      <c r="L763" s="282">
        <f>ROUND(AG70,0)</f>
        <v>25021</v>
      </c>
      <c r="M763" s="282">
        <f>ROUND(AG71,0)</f>
        <v>8962956</v>
      </c>
      <c r="N763" s="282">
        <f>ROUND(AG76,0)</f>
        <v>12125</v>
      </c>
      <c r="O763" s="282">
        <f>ROUND(AG74,0)</f>
        <v>74534541</v>
      </c>
      <c r="P763" s="282">
        <f>IF(AG77&gt;0,ROUND(AG77,0),0)</f>
        <v>0</v>
      </c>
      <c r="Q763" s="282">
        <f>IF(AG78&gt;0,ROUND(AG78,0),0)</f>
        <v>3783</v>
      </c>
      <c r="R763" s="282">
        <f>IF(AG79&gt;0,ROUND(AG79,0),0)</f>
        <v>0</v>
      </c>
      <c r="S763" s="282">
        <f>IF(AG80&gt;0,ROUND(AG80,0),0)</f>
        <v>43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TAL*139*7240*A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7698198</v>
      </c>
    </row>
    <row r="765" spans="1:26" ht="12.65" customHeight="1" x14ac:dyDescent="0.35">
      <c r="A765" s="209" t="str">
        <f>RIGHT($C$84,3)&amp;"*"&amp;RIGHT($C$83,4)&amp;"*"&amp;AI$55&amp;"*"&amp;"A"</f>
        <v>TAL*139*7250*A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TAL*139*7260*A</v>
      </c>
      <c r="B766" s="282">
        <f>ROUND(AJ59,0)</f>
        <v>0</v>
      </c>
      <c r="C766" s="285">
        <f>ROUND(AJ60,2)</f>
        <v>21.13</v>
      </c>
      <c r="D766" s="282">
        <f>ROUND(AJ61,0)</f>
        <v>2134805</v>
      </c>
      <c r="E766" s="282">
        <f>ROUND(AJ62,0)</f>
        <v>205393</v>
      </c>
      <c r="F766" s="282">
        <f>ROUND(AJ63,0)</f>
        <v>6678</v>
      </c>
      <c r="G766" s="282">
        <f>ROUND(AJ64,0)</f>
        <v>381823</v>
      </c>
      <c r="H766" s="282">
        <f>ROUND(AJ65,0)</f>
        <v>13016</v>
      </c>
      <c r="I766" s="282">
        <f>ROUND(AJ66,0)</f>
        <v>1179616</v>
      </c>
      <c r="J766" s="282">
        <f>ROUND(AJ67,0)</f>
        <v>2337</v>
      </c>
      <c r="K766" s="282">
        <f>ROUND(AJ68,0)</f>
        <v>369940</v>
      </c>
      <c r="L766" s="282">
        <f>ROUND(AJ70,0)</f>
        <v>1754</v>
      </c>
      <c r="M766" s="282">
        <f>ROUND(AJ71,0)</f>
        <v>4304048</v>
      </c>
      <c r="N766" s="282">
        <f>ROUND(AJ76,0)</f>
        <v>107</v>
      </c>
      <c r="O766" s="282">
        <f>ROUND(AJ74,0)</f>
        <v>12346584</v>
      </c>
      <c r="P766" s="282">
        <f>IF(AJ77&gt;0,ROUND(AJ77,0),0)</f>
        <v>0</v>
      </c>
      <c r="Q766" s="282">
        <f>IF(AJ78&gt;0,ROUND(AJ78,0),0)</f>
        <v>33</v>
      </c>
      <c r="R766" s="282">
        <f>IF(AJ79&gt;0,ROUND(AJ79,0),0)</f>
        <v>0</v>
      </c>
      <c r="S766" s="282">
        <f>IF(AJ80&gt;0,ROUND(AJ80,0),0)</f>
        <v>1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TAL*139*7310*A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433</v>
      </c>
      <c r="H767" s="282">
        <f>ROUND(AK65,0)</f>
        <v>0</v>
      </c>
      <c r="I767" s="282">
        <f>ROUND(AK66,0)</f>
        <v>496332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496764</v>
      </c>
      <c r="N767" s="282">
        <f>ROUND(AK76,0)</f>
        <v>0</v>
      </c>
      <c r="O767" s="282">
        <f>ROUND(AK74,0)</f>
        <v>234638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1860825</v>
      </c>
    </row>
    <row r="768" spans="1:26" ht="12.65" customHeight="1" x14ac:dyDescent="0.35">
      <c r="A768" s="209" t="str">
        <f>RIGHT($C$84,3)&amp;"*"&amp;RIGHT($C$83,4)&amp;"*"&amp;AL$55&amp;"*"&amp;"A"</f>
        <v>TAL*139*7320*A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3826</v>
      </c>
      <c r="H768" s="282">
        <f>ROUND(AL65,0)</f>
        <v>0</v>
      </c>
      <c r="I768" s="282">
        <f>ROUND(AL66,0)</f>
        <v>174158</v>
      </c>
      <c r="J768" s="282">
        <f>ROUND(AL67,0)</f>
        <v>0</v>
      </c>
      <c r="K768" s="282">
        <f>ROUND(AL68,0)</f>
        <v>0</v>
      </c>
      <c r="L768" s="282">
        <f>ROUND(AL70,0)</f>
        <v>47</v>
      </c>
      <c r="M768" s="282">
        <f>ROUND(AL71,0)</f>
        <v>177937</v>
      </c>
      <c r="N768" s="282">
        <f>ROUND(AL76,0)</f>
        <v>0</v>
      </c>
      <c r="O768" s="282">
        <f>ROUND(AL74,0)</f>
        <v>46553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213467</v>
      </c>
    </row>
    <row r="769" spans="1:26" ht="12.65" customHeight="1" x14ac:dyDescent="0.35">
      <c r="A769" s="209" t="str">
        <f>RIGHT($C$84,3)&amp;"*"&amp;RIGHT($C$83,4)&amp;"*"&amp;AM$55&amp;"*"&amp;"A"</f>
        <v>TAL*139*7330*A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73516</v>
      </c>
    </row>
    <row r="770" spans="1:26" ht="12.65" customHeight="1" x14ac:dyDescent="0.35">
      <c r="A770" s="209" t="str">
        <f>RIGHT($C$84,3)&amp;"*"&amp;RIGHT($C$83,4)&amp;"*"&amp;AN$55&amp;"*"&amp;"A"</f>
        <v>TAL*139*7340*A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TAL*139*7350*A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TAL*139*7380*A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TAL*139*7390*A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TAL*139*7400*A</v>
      </c>
      <c r="B774" s="282">
        <f>ROUND(AR59,0)</f>
        <v>0</v>
      </c>
      <c r="C774" s="285">
        <f>ROUND(AR60,2)</f>
        <v>0.23</v>
      </c>
      <c r="D774" s="282">
        <f>ROUND(AR61,0)</f>
        <v>7577</v>
      </c>
      <c r="E774" s="282">
        <f>ROUND(AR62,0)</f>
        <v>729</v>
      </c>
      <c r="F774" s="282">
        <f>ROUND(AR63,0)</f>
        <v>0</v>
      </c>
      <c r="G774" s="282">
        <f>ROUND(AR64,0)</f>
        <v>-157</v>
      </c>
      <c r="H774" s="282">
        <f>ROUND(AR65,0)</f>
        <v>4281</v>
      </c>
      <c r="I774" s="282">
        <f>ROUND(AR66,0)</f>
        <v>168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12599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TAL*139*7410*A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4821</v>
      </c>
    </row>
    <row r="776" spans="1:26" ht="12.65" customHeight="1" x14ac:dyDescent="0.35">
      <c r="A776" s="209" t="str">
        <f>RIGHT($C$84,3)&amp;"*"&amp;RIGHT($C$83,4)&amp;"*"&amp;AT$55&amp;"*"&amp;"A"</f>
        <v>TAL*139*7420*A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TAL*139*7430*A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TAL*139*7490*A</v>
      </c>
      <c r="B778" s="282"/>
      <c r="C778" s="285">
        <f>ROUND(AV60,2)</f>
        <v>0</v>
      </c>
      <c r="D778" s="282">
        <f>ROUND(AV61,0)</f>
        <v>0</v>
      </c>
      <c r="E778" s="282">
        <f>ROUND(AV62,0)</f>
        <v>0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0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TAL*139*8200*A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TAL*139*8310*A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1000</v>
      </c>
      <c r="G780" s="282">
        <f>ROUND(AX64,0)</f>
        <v>0</v>
      </c>
      <c r="H780" s="282">
        <f>ROUND(AX65,0)</f>
        <v>0</v>
      </c>
      <c r="I780" s="282">
        <f>ROUND(AX66,0)</f>
        <v>49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1049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TAL*139*8320*A</v>
      </c>
      <c r="B781" s="282">
        <f>ROUND(AY59,0)</f>
        <v>161175</v>
      </c>
      <c r="C781" s="285">
        <f>ROUND(AY60,2)</f>
        <v>40.24</v>
      </c>
      <c r="D781" s="282">
        <f>ROUND(AY61,0)</f>
        <v>1797951</v>
      </c>
      <c r="E781" s="282">
        <f>ROUND(AY62,0)</f>
        <v>172984</v>
      </c>
      <c r="F781" s="282">
        <f>ROUND(AY63,0)</f>
        <v>34736</v>
      </c>
      <c r="G781" s="282">
        <f>ROUND(AY64,0)</f>
        <v>631740</v>
      </c>
      <c r="H781" s="282">
        <f>ROUND(AY65,0)</f>
        <v>290</v>
      </c>
      <c r="I781" s="282">
        <f>ROUND(AY66,0)</f>
        <v>668567</v>
      </c>
      <c r="J781" s="282">
        <f>ROUND(AY67,0)</f>
        <v>207616</v>
      </c>
      <c r="K781" s="282">
        <f>ROUND(AY68,0)</f>
        <v>0</v>
      </c>
      <c r="L781" s="282">
        <f>ROUND(AY70,0)</f>
        <v>694660</v>
      </c>
      <c r="M781" s="282">
        <f>ROUND(AY71,0)</f>
        <v>2841777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TAL*139*8330*A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TAL*139*8350*A</v>
      </c>
      <c r="B783" s="282">
        <f>ROUND(BA59,0)</f>
        <v>0</v>
      </c>
      <c r="C783" s="285">
        <f>ROUND(BA60,2)</f>
        <v>2.39</v>
      </c>
      <c r="D783" s="282">
        <f>ROUND(BA61,0)</f>
        <v>95734</v>
      </c>
      <c r="E783" s="282">
        <f>ROUND(BA62,0)</f>
        <v>9211</v>
      </c>
      <c r="F783" s="282">
        <f>ROUND(BA63,0)</f>
        <v>0</v>
      </c>
      <c r="G783" s="282">
        <f>ROUND(BA64,0)</f>
        <v>4551</v>
      </c>
      <c r="H783" s="282">
        <f>ROUND(BA65,0)</f>
        <v>0</v>
      </c>
      <c r="I783" s="282">
        <f>ROUND(BA66,0)</f>
        <v>389707</v>
      </c>
      <c r="J783" s="282">
        <f>ROUND(BA67,0)</f>
        <v>18399</v>
      </c>
      <c r="K783" s="282">
        <f>ROUND(BA68,0)</f>
        <v>0</v>
      </c>
      <c r="L783" s="282">
        <f>ROUND(BA70,0)</f>
        <v>164609</v>
      </c>
      <c r="M783" s="282">
        <f>ROUND(BA71,0)</f>
        <v>353103</v>
      </c>
      <c r="N783" s="282"/>
      <c r="O783" s="282"/>
      <c r="P783" s="282">
        <f>IF(BA77&gt;0,ROUND(BA77,0),0)</f>
        <v>0</v>
      </c>
      <c r="Q783" s="282">
        <f>IF(BA78&gt;0,ROUND(BA78,0),0)</f>
        <v>262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TAL*139*8360*A</v>
      </c>
      <c r="B784" s="282"/>
      <c r="C784" s="285">
        <f>ROUND(BB60,2)</f>
        <v>8.06</v>
      </c>
      <c r="D784" s="282">
        <f>ROUND(BB61,0)</f>
        <v>604875</v>
      </c>
      <c r="E784" s="282">
        <f>ROUND(BB62,0)</f>
        <v>58196</v>
      </c>
      <c r="F784" s="282">
        <f>ROUND(BB63,0)</f>
        <v>0</v>
      </c>
      <c r="G784" s="282">
        <f>ROUND(BB64,0)</f>
        <v>2496</v>
      </c>
      <c r="H784" s="282">
        <f>ROUND(BB65,0)</f>
        <v>0</v>
      </c>
      <c r="I784" s="282">
        <f>ROUND(BB66,0)</f>
        <v>31593</v>
      </c>
      <c r="J784" s="282">
        <f>ROUND(BB67,0)</f>
        <v>9097</v>
      </c>
      <c r="K784" s="282">
        <f>ROUND(BB68,0)</f>
        <v>0</v>
      </c>
      <c r="L784" s="282">
        <f>ROUND(BB70,0)</f>
        <v>89543</v>
      </c>
      <c r="M784" s="282">
        <f>ROUND(BB71,0)</f>
        <v>617077</v>
      </c>
      <c r="N784" s="282"/>
      <c r="O784" s="282"/>
      <c r="P784" s="282">
        <f>IF(BB77&gt;0,ROUND(BB77,0),0)</f>
        <v>0</v>
      </c>
      <c r="Q784" s="282">
        <f>IF(BB78&gt;0,ROUND(BB78,0),0)</f>
        <v>130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TAL*139*8370*A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TAL*139*8420*A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-43368</v>
      </c>
      <c r="H786" s="282">
        <f>ROUND(BD65,0)</f>
        <v>0</v>
      </c>
      <c r="I786" s="282">
        <f>ROUND(BD66,0)</f>
        <v>28798</v>
      </c>
      <c r="J786" s="282">
        <f>ROUND(BD67,0)</f>
        <v>36564</v>
      </c>
      <c r="K786" s="282">
        <f>ROUND(BD68,0)</f>
        <v>0</v>
      </c>
      <c r="L786" s="282">
        <f>ROUND(BD70,0)</f>
        <v>0</v>
      </c>
      <c r="M786" s="282">
        <f>ROUND(BD71,0)</f>
        <v>21994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TAL*139*8430*A</v>
      </c>
      <c r="B787" s="282">
        <f>ROUND(BE59,0)</f>
        <v>217104</v>
      </c>
      <c r="C787" s="285">
        <f>ROUND(BE60,2)</f>
        <v>41.04</v>
      </c>
      <c r="D787" s="282">
        <f>ROUND(BE61,0)</f>
        <v>2935662</v>
      </c>
      <c r="E787" s="282">
        <f>ROUND(BE62,0)</f>
        <v>282445</v>
      </c>
      <c r="F787" s="282">
        <f>ROUND(BE63,0)</f>
        <v>6560</v>
      </c>
      <c r="G787" s="282">
        <f>ROUND(BE64,0)</f>
        <v>623524</v>
      </c>
      <c r="H787" s="282">
        <f>ROUND(BE65,0)</f>
        <v>1477193</v>
      </c>
      <c r="I787" s="282">
        <f>ROUND(BE66,0)</f>
        <v>1429703</v>
      </c>
      <c r="J787" s="282">
        <f>ROUND(BE67,0)</f>
        <v>634257</v>
      </c>
      <c r="K787" s="282">
        <f>ROUND(BE68,0)</f>
        <v>5716</v>
      </c>
      <c r="L787" s="282">
        <f>ROUND(BE70,0)</f>
        <v>204650</v>
      </c>
      <c r="M787" s="282">
        <f>ROUND(BE71,0)</f>
        <v>7215093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TAL*139*8460*A</v>
      </c>
      <c r="B788" s="282"/>
      <c r="C788" s="285">
        <f>ROUND(BF60,2)</f>
        <v>32.56</v>
      </c>
      <c r="D788" s="282">
        <f>ROUND(BF61,0)</f>
        <v>1306149</v>
      </c>
      <c r="E788" s="282">
        <f>ROUND(BF62,0)</f>
        <v>125667</v>
      </c>
      <c r="F788" s="282">
        <f>ROUND(BF63,0)</f>
        <v>0</v>
      </c>
      <c r="G788" s="282">
        <f>ROUND(BF64,0)</f>
        <v>251794</v>
      </c>
      <c r="H788" s="282">
        <f>ROUND(BF65,0)</f>
        <v>189353</v>
      </c>
      <c r="I788" s="282">
        <f>ROUND(BF66,0)</f>
        <v>88059</v>
      </c>
      <c r="J788" s="282">
        <f>ROUND(BF67,0)</f>
        <v>49694</v>
      </c>
      <c r="K788" s="282">
        <f>ROUND(BF68,0)</f>
        <v>0</v>
      </c>
      <c r="L788" s="282">
        <f>ROUND(BF70,0)</f>
        <v>0</v>
      </c>
      <c r="M788" s="282">
        <f>ROUND(BF71,0)</f>
        <v>2013914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TAL*139*8470*A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124</v>
      </c>
      <c r="H789" s="282">
        <f>ROUND(BG65,0)</f>
        <v>0</v>
      </c>
      <c r="I789" s="282">
        <f>ROUND(BG66,0)</f>
        <v>150</v>
      </c>
      <c r="J789" s="282">
        <f>ROUND(BG67,0)</f>
        <v>5511</v>
      </c>
      <c r="K789" s="282">
        <f>ROUND(BG68,0)</f>
        <v>0</v>
      </c>
      <c r="L789" s="282">
        <f>ROUND(BG70,0)</f>
        <v>0</v>
      </c>
      <c r="M789" s="282">
        <f>ROUND(BG71,0)</f>
        <v>5785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TAL*139*8480*A</v>
      </c>
      <c r="B790" s="282"/>
      <c r="C790" s="285">
        <f>ROUND(BH60,2)</f>
        <v>0</v>
      </c>
      <c r="D790" s="282">
        <f>ROUND(BH61,0)</f>
        <v>0</v>
      </c>
      <c r="E790" s="282">
        <f>ROUND(BH62,0)</f>
        <v>0</v>
      </c>
      <c r="F790" s="282">
        <f>ROUND(BH63,0)</f>
        <v>0</v>
      </c>
      <c r="G790" s="282">
        <f>ROUND(BH64,0)</f>
        <v>1060</v>
      </c>
      <c r="H790" s="282">
        <f>ROUND(BH65,0)</f>
        <v>548</v>
      </c>
      <c r="I790" s="282">
        <f>ROUND(BH66,0)</f>
        <v>-10772</v>
      </c>
      <c r="J790" s="282">
        <f>ROUND(BH67,0)</f>
        <v>36014</v>
      </c>
      <c r="K790" s="282">
        <f>ROUND(BH68,0)</f>
        <v>22965</v>
      </c>
      <c r="L790" s="282">
        <f>ROUND(BH70,0)</f>
        <v>0</v>
      </c>
      <c r="M790" s="282">
        <f>ROUND(BH71,0)</f>
        <v>49816</v>
      </c>
      <c r="N790" s="282"/>
      <c r="O790" s="282"/>
      <c r="P790" s="282">
        <f>IF(BH77&gt;0,ROUND(BH77,0),0)</f>
        <v>0</v>
      </c>
      <c r="Q790" s="282">
        <f>IF(BH78&gt;0,ROUND(BH78,0),0)</f>
        <v>513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TAL*139*8490*A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TAL*139*8510*A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TAL*139*8530*A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0</v>
      </c>
      <c r="K793" s="282">
        <f>ROUND(BK68,0)</f>
        <v>0</v>
      </c>
      <c r="L793" s="282">
        <f>ROUND(BK70,0)</f>
        <v>0</v>
      </c>
      <c r="M793" s="282">
        <f>ROUND(BK71,0)</f>
        <v>0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TAL*139*8560*A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172790</v>
      </c>
      <c r="K794" s="282">
        <f>ROUND(BL68,0)</f>
        <v>0</v>
      </c>
      <c r="L794" s="282">
        <f>ROUND(BL70,0)</f>
        <v>0</v>
      </c>
      <c r="M794" s="282">
        <f>ROUND(BL71,0)</f>
        <v>172790</v>
      </c>
      <c r="N794" s="282"/>
      <c r="O794" s="282"/>
      <c r="P794" s="282">
        <f>IF(BL77&gt;0,ROUND(BL77,0),0)</f>
        <v>0</v>
      </c>
      <c r="Q794" s="282">
        <f>IF(BL78&gt;0,ROUND(BL78,0),0)</f>
        <v>2462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TAL*139*8590*A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TAL*139*8610*A</v>
      </c>
      <c r="B796" s="282"/>
      <c r="C796" s="285">
        <f>ROUND(BN60,2)</f>
        <v>3.83</v>
      </c>
      <c r="D796" s="282">
        <f>ROUND(BN61,0)</f>
        <v>735401</v>
      </c>
      <c r="E796" s="282">
        <f>ROUND(BN62,0)</f>
        <v>70754</v>
      </c>
      <c r="F796" s="282">
        <f>ROUND(BN63,0)</f>
        <v>1564552</v>
      </c>
      <c r="G796" s="282">
        <f>ROUND(BN64,0)</f>
        <v>67717</v>
      </c>
      <c r="H796" s="282">
        <f>ROUND(BN65,0)</f>
        <v>119249</v>
      </c>
      <c r="I796" s="282">
        <f>ROUND(BN66,0)</f>
        <v>222294</v>
      </c>
      <c r="J796" s="282">
        <f>ROUND(BN67,0)</f>
        <v>116970</v>
      </c>
      <c r="K796" s="282">
        <f>ROUND(BN68,0)</f>
        <v>137116</v>
      </c>
      <c r="L796" s="282">
        <f>ROUND(BN70,0)</f>
        <v>387</v>
      </c>
      <c r="M796" s="282">
        <f>ROUND(BN71,0)</f>
        <v>3556433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TAL*139*8620*A</v>
      </c>
      <c r="B797" s="282"/>
      <c r="C797" s="285">
        <f>ROUND(BO60,2)</f>
        <v>0</v>
      </c>
      <c r="D797" s="282">
        <f>ROUND(BO61,0)</f>
        <v>0</v>
      </c>
      <c r="E797" s="282">
        <f>ROUND(BO62,0)</f>
        <v>0</v>
      </c>
      <c r="F797" s="282">
        <f>ROUND(BO63,0)</f>
        <v>0</v>
      </c>
      <c r="G797" s="282">
        <f>ROUND(BO64,0)</f>
        <v>0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0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TAL*139*8630*A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0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4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TAL*139*8640*A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TAL*139*8650*A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TAL*139*8660*A</v>
      </c>
      <c r="B801" s="282"/>
      <c r="C801" s="285">
        <f>ROUND(BS60,2)</f>
        <v>0.97</v>
      </c>
      <c r="D801" s="282">
        <f>ROUND(BS61,0)</f>
        <v>47671</v>
      </c>
      <c r="E801" s="282">
        <f>ROUND(BS62,0)</f>
        <v>4586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48</v>
      </c>
      <c r="J801" s="282">
        <f>ROUND(BS67,0)</f>
        <v>27658</v>
      </c>
      <c r="K801" s="282">
        <f>ROUND(BS68,0)</f>
        <v>0</v>
      </c>
      <c r="L801" s="282">
        <f>ROUND(BS70,0)</f>
        <v>0</v>
      </c>
      <c r="M801" s="282">
        <f>ROUND(BS71,0)</f>
        <v>80362</v>
      </c>
      <c r="N801" s="282"/>
      <c r="O801" s="282"/>
      <c r="P801" s="282">
        <f>IF(BS77&gt;0,ROUND(BS77,0),0)</f>
        <v>0</v>
      </c>
      <c r="Q801" s="282">
        <f>IF(BS78&gt;0,ROUND(BS78,0),0)</f>
        <v>394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TAL*139*8670*A</v>
      </c>
      <c r="B802" s="282"/>
      <c r="C802" s="285">
        <f>ROUND(BT60,2)</f>
        <v>3.6</v>
      </c>
      <c r="D802" s="282">
        <f>ROUND(BT61,0)</f>
        <v>284842</v>
      </c>
      <c r="E802" s="282">
        <f>ROUND(BT62,0)</f>
        <v>27405</v>
      </c>
      <c r="F802" s="282">
        <f>ROUND(BT63,0)</f>
        <v>0</v>
      </c>
      <c r="G802" s="282">
        <f>ROUND(BT64,0)</f>
        <v>761</v>
      </c>
      <c r="H802" s="282">
        <f>ROUND(BT65,0)</f>
        <v>0</v>
      </c>
      <c r="I802" s="282">
        <f>ROUND(BT66,0)</f>
        <v>44</v>
      </c>
      <c r="J802" s="282">
        <f>ROUND(BT67,0)</f>
        <v>28623</v>
      </c>
      <c r="K802" s="282">
        <f>ROUND(BT68,0)</f>
        <v>0</v>
      </c>
      <c r="L802" s="282">
        <f>ROUND(BT70,0)</f>
        <v>200</v>
      </c>
      <c r="M802" s="282">
        <f>ROUND(BT71,0)</f>
        <v>342451</v>
      </c>
      <c r="N802" s="282"/>
      <c r="O802" s="282"/>
      <c r="P802" s="282">
        <f>IF(BT77&gt;0,ROUND(BT77,0),0)</f>
        <v>0</v>
      </c>
      <c r="Q802" s="282">
        <f>IF(BT78&gt;0,ROUND(BT78,0),0)</f>
        <v>408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TAL*139*8680*A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TAL*139*8690*A</v>
      </c>
      <c r="B804" s="282"/>
      <c r="C804" s="285">
        <f>ROUND(BV60,2)</f>
        <v>1.28</v>
      </c>
      <c r="D804" s="282">
        <f>ROUND(BV61,0)</f>
        <v>60887</v>
      </c>
      <c r="E804" s="282">
        <f>ROUND(BV62,0)</f>
        <v>5858</v>
      </c>
      <c r="F804" s="282">
        <f>ROUND(BV63,0)</f>
        <v>0</v>
      </c>
      <c r="G804" s="282">
        <f>ROUND(BV64,0)</f>
        <v>0</v>
      </c>
      <c r="H804" s="282">
        <f>ROUND(BV65,0)</f>
        <v>175</v>
      </c>
      <c r="I804" s="282">
        <f>ROUND(BV66,0)</f>
        <v>171</v>
      </c>
      <c r="J804" s="282">
        <f>ROUND(BV67,0)</f>
        <v>116142</v>
      </c>
      <c r="K804" s="282">
        <f>ROUND(BV68,0)</f>
        <v>0</v>
      </c>
      <c r="L804" s="282">
        <f>ROUND(BV70,0)</f>
        <v>0</v>
      </c>
      <c r="M804" s="282">
        <f>ROUND(BV71,0)</f>
        <v>183233</v>
      </c>
      <c r="N804" s="282"/>
      <c r="O804" s="282"/>
      <c r="P804" s="282">
        <f>IF(BV77&gt;0,ROUND(BV77,0),0)</f>
        <v>0</v>
      </c>
      <c r="Q804" s="282">
        <f>IF(BV78&gt;0,ROUND(BV78,0),0)</f>
        <v>1655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TAL*139*8700*A</v>
      </c>
      <c r="B805" s="282"/>
      <c r="C805" s="285">
        <f>ROUND(BW60,2)</f>
        <v>1.7</v>
      </c>
      <c r="D805" s="282">
        <f>ROUND(BW61,0)</f>
        <v>164786</v>
      </c>
      <c r="E805" s="282">
        <f>ROUND(BW62,0)</f>
        <v>15854</v>
      </c>
      <c r="F805" s="282">
        <f>ROUND(BW63,0)</f>
        <v>2768766</v>
      </c>
      <c r="G805" s="282">
        <f>ROUND(BW64,0)</f>
        <v>2103</v>
      </c>
      <c r="H805" s="282">
        <f>ROUND(BW65,0)</f>
        <v>175</v>
      </c>
      <c r="I805" s="282">
        <f>ROUND(BW66,0)</f>
        <v>496</v>
      </c>
      <c r="J805" s="282">
        <f>ROUND(BW67,0)</f>
        <v>22886</v>
      </c>
      <c r="K805" s="282">
        <f>ROUND(BW68,0)</f>
        <v>109</v>
      </c>
      <c r="L805" s="282">
        <f>ROUND(BW70,0)</f>
        <v>200</v>
      </c>
      <c r="M805" s="282">
        <f>ROUND(BW71,0)</f>
        <v>2993588</v>
      </c>
      <c r="N805" s="282"/>
      <c r="O805" s="282"/>
      <c r="P805" s="282">
        <f>IF(BW77&gt;0,ROUND(BW77,0),0)</f>
        <v>0</v>
      </c>
      <c r="Q805" s="282">
        <f>IF(BW78&gt;0,ROUND(BW78,0),0)</f>
        <v>326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TAL*139*8710*A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TAL*139*8720*A</v>
      </c>
      <c r="B807" s="282"/>
      <c r="C807" s="285">
        <f>ROUND(BY60,2)</f>
        <v>34.11</v>
      </c>
      <c r="D807" s="282">
        <f>ROUND(BY61,0)</f>
        <v>2893233</v>
      </c>
      <c r="E807" s="282">
        <f>ROUND(BY62,0)</f>
        <v>278363</v>
      </c>
      <c r="F807" s="282">
        <f>ROUND(BY63,0)</f>
        <v>113</v>
      </c>
      <c r="G807" s="282">
        <f>ROUND(BY64,0)</f>
        <v>53485</v>
      </c>
      <c r="H807" s="282">
        <f>ROUND(BY65,0)</f>
        <v>2950</v>
      </c>
      <c r="I807" s="282">
        <f>ROUND(BY66,0)</f>
        <v>1244833</v>
      </c>
      <c r="J807" s="282">
        <f>ROUND(BY67,0)</f>
        <v>36028</v>
      </c>
      <c r="K807" s="282">
        <f>ROUND(BY68,0)</f>
        <v>0</v>
      </c>
      <c r="L807" s="282">
        <f>ROUND(BY70,0)</f>
        <v>0</v>
      </c>
      <c r="M807" s="282">
        <f>ROUND(BY71,0)</f>
        <v>4631887</v>
      </c>
      <c r="N807" s="282"/>
      <c r="O807" s="282"/>
      <c r="P807" s="282">
        <f>IF(BY77&gt;0,ROUND(BY77,0),0)</f>
        <v>0</v>
      </c>
      <c r="Q807" s="282">
        <f>IF(BY78&gt;0,ROUND(BY78,0),0)</f>
        <v>513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TAL*139*8730*A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TAL*139*8740*A</v>
      </c>
      <c r="B809" s="282"/>
      <c r="C809" s="285">
        <f>ROUND(CA60,2)</f>
        <v>2.0099999999999998</v>
      </c>
      <c r="D809" s="282">
        <f>ROUND(CA61,0)</f>
        <v>255804</v>
      </c>
      <c r="E809" s="282">
        <f>ROUND(CA62,0)</f>
        <v>24611</v>
      </c>
      <c r="F809" s="282">
        <f>ROUND(CA63,0)</f>
        <v>0</v>
      </c>
      <c r="G809" s="282">
        <f>ROUND(CA64,0)</f>
        <v>0</v>
      </c>
      <c r="H809" s="282">
        <f>ROUND(CA65,0)</f>
        <v>0</v>
      </c>
      <c r="I809" s="282">
        <f>ROUND(CA66,0)</f>
        <v>64</v>
      </c>
      <c r="J809" s="282">
        <f>ROUND(CA67,0)</f>
        <v>101306</v>
      </c>
      <c r="K809" s="282">
        <f>ROUND(CA68,0)</f>
        <v>0</v>
      </c>
      <c r="L809" s="282">
        <f>ROUND(CA70,0)</f>
        <v>0</v>
      </c>
      <c r="M809" s="282">
        <f>ROUND(CA71,0)</f>
        <v>387465</v>
      </c>
      <c r="N809" s="282"/>
      <c r="O809" s="282"/>
      <c r="P809" s="282">
        <f>IF(CA77&gt;0,ROUND(CA77,0),0)</f>
        <v>0</v>
      </c>
      <c r="Q809" s="282">
        <f>IF(CA78&gt;0,ROUND(CA78,0),0)</f>
        <v>1443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TAL*139*8770*A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TAL*139*8790*A</v>
      </c>
      <c r="B811" s="282"/>
      <c r="C811" s="285">
        <f>ROUND(CC60,2)</f>
        <v>5.61</v>
      </c>
      <c r="D811" s="282">
        <f>ROUND(CC61,0)</f>
        <v>411652</v>
      </c>
      <c r="E811" s="282">
        <f>ROUND(CC62,0)</f>
        <v>39606</v>
      </c>
      <c r="F811" s="282">
        <f>ROUND(CC63,0)</f>
        <v>33682</v>
      </c>
      <c r="G811" s="282">
        <f>ROUND(CC64,0)</f>
        <v>40914</v>
      </c>
      <c r="H811" s="282">
        <f>ROUND(CC65,0)</f>
        <v>-95</v>
      </c>
      <c r="I811" s="282">
        <f>ROUND(CC66,0)</f>
        <v>10742</v>
      </c>
      <c r="J811" s="282">
        <f>ROUND(CC67,0)</f>
        <v>334490</v>
      </c>
      <c r="K811" s="282">
        <f>ROUND(CC68,0)</f>
        <v>0</v>
      </c>
      <c r="L811" s="282">
        <f>ROUND(CC70,0)</f>
        <v>6377086</v>
      </c>
      <c r="M811" s="282">
        <f>ROUND(CC71,0)</f>
        <v>50551171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TAL*139*9000*A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8488869</v>
      </c>
      <c r="W812" s="180">
        <f>ROUND(CD71,0)</f>
        <v>8488869</v>
      </c>
      <c r="X812" s="282">
        <f>ROUND(CE73,0)</f>
        <v>312582510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756.01</v>
      </c>
      <c r="D814" s="180">
        <f t="shared" si="22"/>
        <v>62652895</v>
      </c>
      <c r="E814" s="180">
        <f t="shared" si="22"/>
        <v>6027937</v>
      </c>
      <c r="F814" s="180">
        <f t="shared" si="22"/>
        <v>6666504</v>
      </c>
      <c r="G814" s="180">
        <f t="shared" si="22"/>
        <v>36864708</v>
      </c>
      <c r="H814" s="180">
        <f t="shared" si="22"/>
        <v>1808193</v>
      </c>
      <c r="I814" s="180">
        <f t="shared" si="22"/>
        <v>26773424</v>
      </c>
      <c r="J814" s="180">
        <f t="shared" si="22"/>
        <v>4754664</v>
      </c>
      <c r="K814" s="180">
        <f t="shared" si="22"/>
        <v>1257399</v>
      </c>
      <c r="L814" s="180">
        <f>SUM(L733:L812)+SUM(U733:U812)</f>
        <v>10481299</v>
      </c>
      <c r="M814" s="180">
        <f>SUM(M733:M812)+SUM(W733:W812)</f>
        <v>201794304</v>
      </c>
      <c r="N814" s="180">
        <f t="shared" ref="N814:Z814" si="23">SUM(N733:N812)</f>
        <v>127883</v>
      </c>
      <c r="O814" s="180">
        <f t="shared" si="23"/>
        <v>366258102</v>
      </c>
      <c r="P814" s="180">
        <f t="shared" si="23"/>
        <v>161175</v>
      </c>
      <c r="Q814" s="180">
        <f t="shared" si="23"/>
        <v>48009</v>
      </c>
      <c r="R814" s="180">
        <f t="shared" si="23"/>
        <v>892230</v>
      </c>
      <c r="S814" s="180">
        <f t="shared" si="23"/>
        <v>247</v>
      </c>
      <c r="T814" s="263">
        <f t="shared" si="23"/>
        <v>0</v>
      </c>
      <c r="U814" s="180">
        <f t="shared" si="23"/>
        <v>0</v>
      </c>
      <c r="V814" s="180">
        <f t="shared" si="23"/>
        <v>8488869</v>
      </c>
      <c r="W814" s="180">
        <f t="shared" si="23"/>
        <v>8488869</v>
      </c>
      <c r="X814" s="180">
        <f t="shared" si="23"/>
        <v>312582510</v>
      </c>
      <c r="Y814" s="180">
        <f t="shared" si="23"/>
        <v>0</v>
      </c>
      <c r="Z814" s="180">
        <f t="shared" si="23"/>
        <v>84507860</v>
      </c>
    </row>
    <row r="815" spans="1:26" ht="12.65" customHeight="1" x14ac:dyDescent="0.35">
      <c r="B815" s="180" t="s">
        <v>1005</v>
      </c>
      <c r="C815" s="263">
        <f>CE60</f>
        <v>756.01</v>
      </c>
      <c r="D815" s="180">
        <f>CE61</f>
        <v>62652893.710000016</v>
      </c>
      <c r="E815" s="180">
        <f>CE62</f>
        <v>6027937</v>
      </c>
      <c r="F815" s="180">
        <f>CE63</f>
        <v>6666501.9499999993</v>
      </c>
      <c r="G815" s="180">
        <f>CE64</f>
        <v>36864708.409999982</v>
      </c>
      <c r="H815" s="240">
        <f>CE65</f>
        <v>1808192.6300000001</v>
      </c>
      <c r="I815" s="240">
        <f>CE66</f>
        <v>26773423.520000007</v>
      </c>
      <c r="J815" s="240">
        <f>CE67</f>
        <v>4754664</v>
      </c>
      <c r="K815" s="240">
        <f>CE68</f>
        <v>1257400.3799999999</v>
      </c>
      <c r="L815" s="240">
        <f>CE70</f>
        <v>10481300.620000001</v>
      </c>
      <c r="M815" s="240">
        <f>CE71</f>
        <v>201794301.75003266</v>
      </c>
      <c r="N815" s="180">
        <f>CE76</f>
        <v>217104.36999999991</v>
      </c>
      <c r="O815" s="180">
        <f>CE74</f>
        <v>366258102.16999996</v>
      </c>
      <c r="P815" s="180">
        <f>CE77</f>
        <v>161175</v>
      </c>
      <c r="Q815" s="180">
        <f>CE78</f>
        <v>48009.127886757866</v>
      </c>
      <c r="R815" s="180">
        <f>CE79</f>
        <v>892230</v>
      </c>
      <c r="S815" s="180">
        <f>CE80</f>
        <v>247.01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84507860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62652893.709999979</v>
      </c>
      <c r="G816" s="240">
        <f>C379</f>
        <v>6027934.8899999987</v>
      </c>
      <c r="H816" s="240">
        <f>C380</f>
        <v>6666501.9499999983</v>
      </c>
      <c r="I816" s="240">
        <f>C381</f>
        <v>36864708.409999982</v>
      </c>
      <c r="J816" s="240">
        <f>C382</f>
        <v>1808192.6299999997</v>
      </c>
      <c r="K816" s="240">
        <f>C383</f>
        <v>26773423.519999992</v>
      </c>
      <c r="L816" s="240">
        <f>C384+C385+C386+C388</f>
        <v>7594138.6100000003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HOLY FAMILY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H-139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5633 N. Lidgerwood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Spokane, WA 99208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H-139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HOLY FAMILY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(509)482-2450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(509)482-2456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6901</v>
      </c>
      <c r="G23" s="21">
        <f>data!D111</f>
        <v>38484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1143</v>
      </c>
      <c r="G26" s="13">
        <f>data!D114</f>
        <v>2362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33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111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8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18</v>
      </c>
      <c r="E34" s="49" t="s">
        <v>291</v>
      </c>
      <c r="F34" s="24"/>
      <c r="G34" s="21">
        <f>data!E127</f>
        <v>182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197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HOLY FAMILY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3363</v>
      </c>
      <c r="C7" s="48">
        <f>data!B139</f>
        <v>22341</v>
      </c>
      <c r="D7" s="48">
        <f>data!B140</f>
        <v>85018.77684145137</v>
      </c>
      <c r="E7" s="48">
        <f>data!B141</f>
        <v>187227938.23000002</v>
      </c>
      <c r="F7" s="48">
        <f>data!B142</f>
        <v>179462954.64000002</v>
      </c>
      <c r="G7" s="48">
        <f>data!B141+data!B142</f>
        <v>366690892.87</v>
      </c>
    </row>
    <row r="8" spans="1:13" ht="20.149999999999999" customHeight="1" x14ac:dyDescent="0.35">
      <c r="A8" s="23" t="s">
        <v>297</v>
      </c>
      <c r="B8" s="48">
        <f>data!C138</f>
        <v>1723</v>
      </c>
      <c r="C8" s="48">
        <f>data!C139</f>
        <v>7650</v>
      </c>
      <c r="D8" s="48">
        <f>data!C140</f>
        <v>46784.090471485091</v>
      </c>
      <c r="E8" s="48">
        <f>data!C141</f>
        <v>74545912.939999998</v>
      </c>
      <c r="F8" s="48">
        <f>data!C142</f>
        <v>98754785.920000017</v>
      </c>
      <c r="G8" s="48">
        <f>data!C141+data!C142</f>
        <v>173300698.86000001</v>
      </c>
    </row>
    <row r="9" spans="1:13" ht="20.149999999999999" customHeight="1" x14ac:dyDescent="0.35">
      <c r="A9" s="23" t="s">
        <v>1058</v>
      </c>
      <c r="B9" s="48">
        <f>data!D138</f>
        <v>1815</v>
      </c>
      <c r="C9" s="48">
        <f>data!D139</f>
        <v>8493.0100000000093</v>
      </c>
      <c r="D9" s="48">
        <f>data!D140</f>
        <v>69023.132687063524</v>
      </c>
      <c r="E9" s="48">
        <f>data!D141</f>
        <v>87594346.12000002</v>
      </c>
      <c r="F9" s="48">
        <f>data!D142</f>
        <v>145698413.39000002</v>
      </c>
      <c r="G9" s="48">
        <f>data!D141+data!D142</f>
        <v>233292759.51000005</v>
      </c>
    </row>
    <row r="10" spans="1:13" ht="20.149999999999999" customHeight="1" x14ac:dyDescent="0.35">
      <c r="A10" s="111" t="s">
        <v>203</v>
      </c>
      <c r="B10" s="48">
        <f>data!E138</f>
        <v>6901</v>
      </c>
      <c r="C10" s="48">
        <f>data!E139</f>
        <v>38484.010000000009</v>
      </c>
      <c r="D10" s="48">
        <f>data!E140</f>
        <v>200826</v>
      </c>
      <c r="E10" s="48">
        <f>data!E141</f>
        <v>349368197.29000002</v>
      </c>
      <c r="F10" s="48">
        <f>data!E142</f>
        <v>423916153.95000005</v>
      </c>
      <c r="G10" s="48">
        <f>data!E141+data!E142</f>
        <v>773284351.24000001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HOLY FAMILY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4867482.8400000008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-21868.95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-98265.17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512.88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1263467.0900000001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72988.070000000022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6084316.7600000007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426100.63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839829.09999999974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1265929.7299999997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27165.850000000002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7020466.4600000009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7047632.3100000005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-272361.06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1764251.96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1491890.9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HOLY FAMILY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3181104.64</v>
      </c>
      <c r="D7" s="21">
        <f>data!C195</f>
        <v>0</v>
      </c>
      <c r="E7" s="21">
        <f>data!D195</f>
        <v>3506</v>
      </c>
      <c r="F7" s="21">
        <f>data!E195</f>
        <v>3177598.64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2540479.87</v>
      </c>
      <c r="D8" s="21">
        <f>data!C196</f>
        <v>0</v>
      </c>
      <c r="E8" s="21">
        <f>data!D196</f>
        <v>0</v>
      </c>
      <c r="F8" s="21">
        <f>data!E196</f>
        <v>2540479.87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97340708.299999997</v>
      </c>
      <c r="D9" s="21">
        <f>data!C197</f>
        <v>11033.75</v>
      </c>
      <c r="E9" s="21">
        <f>data!D197</f>
        <v>0</v>
      </c>
      <c r="F9" s="21">
        <f>data!E197</f>
        <v>97351742.049999997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6679951.1100000003</v>
      </c>
      <c r="D11" s="21">
        <f>data!C199</f>
        <v>0</v>
      </c>
      <c r="E11" s="21">
        <f>data!D199</f>
        <v>0</v>
      </c>
      <c r="F11" s="21">
        <f>data!E199</f>
        <v>6679951.1100000003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40312310.390000001</v>
      </c>
      <c r="D12" s="21">
        <f>data!C200</f>
        <v>2622598.7800000003</v>
      </c>
      <c r="E12" s="21">
        <f>data!D200</f>
        <v>0</v>
      </c>
      <c r="F12" s="21">
        <f>data!E200</f>
        <v>42934909.170000002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1095645.6299999999</v>
      </c>
      <c r="D14" s="21">
        <f>data!C202</f>
        <v>0</v>
      </c>
      <c r="E14" s="21">
        <f>data!D202</f>
        <v>0</v>
      </c>
      <c r="F14" s="21">
        <f>data!E202</f>
        <v>1095645.6299999999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3001912.66</v>
      </c>
      <c r="D15" s="21">
        <f>data!C203</f>
        <v>-2630794.4099999992</v>
      </c>
      <c r="E15" s="21">
        <f>data!D203</f>
        <v>-1192116.7200000002</v>
      </c>
      <c r="F15" s="21">
        <f>data!E203</f>
        <v>1563234.9700000011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154152112.59999999</v>
      </c>
      <c r="D16" s="21">
        <f>data!C204</f>
        <v>2838.1200000010431</v>
      </c>
      <c r="E16" s="21">
        <f>data!D204</f>
        <v>-1188610.7200000002</v>
      </c>
      <c r="F16" s="21">
        <f>data!E204</f>
        <v>155343561.44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58729934.060000002</v>
      </c>
      <c r="D25" s="21">
        <f>data!C210</f>
        <v>2961238.7300000004</v>
      </c>
      <c r="E25" s="21">
        <f>data!D210</f>
        <v>0</v>
      </c>
      <c r="F25" s="21">
        <f>data!E210</f>
        <v>61691172.790000007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5765948.3799999999</v>
      </c>
      <c r="D27" s="21">
        <f>data!C212</f>
        <v>131910.63999999998</v>
      </c>
      <c r="E27" s="21">
        <f>data!D212</f>
        <v>0</v>
      </c>
      <c r="F27" s="21">
        <f>data!E212</f>
        <v>5897859.0199999996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34496061.919999994</v>
      </c>
      <c r="D28" s="21">
        <f>data!C213</f>
        <v>1774220.92</v>
      </c>
      <c r="E28" s="21">
        <f>data!D213</f>
        <v>1598.2199999997299</v>
      </c>
      <c r="F28" s="21">
        <f>data!E213</f>
        <v>36268684.619999997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3320250.6599999997</v>
      </c>
      <c r="D30" s="21">
        <f>data!C215</f>
        <v>108936.70999999999</v>
      </c>
      <c r="E30" s="21">
        <f>data!D215</f>
        <v>0</v>
      </c>
      <c r="F30" s="21">
        <f>data!E215</f>
        <v>3429187.3699999996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102312195.02</v>
      </c>
      <c r="D32" s="21">
        <f>data!C217</f>
        <v>4976307.0000000009</v>
      </c>
      <c r="E32" s="21">
        <f>data!D217</f>
        <v>1598.2199999997299</v>
      </c>
      <c r="F32" s="21">
        <f>data!E217</f>
        <v>107286903.80000001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HOLY FAMILY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2551643.21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279741574.24000001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134810970.16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7108355.75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27100488.649999999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91593627.409999996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799725.87000000011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541154742.07999992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673.35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4369415.28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4959472.4899999993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9328887.7699999996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553035273.05999994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HOLY FAMILY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13495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100564454.65999998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72659963.400000006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1896701.05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3182431.87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83287.23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33080406.409999974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18974895.59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18974895.59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3177598.64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2540479.87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97351742.049999997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6679951.1100000003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42934909.169999994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1095645.6299999999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1563234.97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155343561.44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107286903.8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48056657.640000001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4624824.3100000005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4624824.3100000005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104736783.94999997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HOLY FAMILY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4085451.11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6854708.6199999992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15711181.359999999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26651341.089999996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1865081.62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1865081.62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2026910.94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43057641.640000001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53.37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45084605.949999996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45084605.949999996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31135755.289999723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31135755.289999723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104736783.94999972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HOLY FAMILY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349368197.28999978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423916153.95000011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773284351.23999989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2551643.21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541154742.08000028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9328887.7700000014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553035273.0600003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220249078.17999959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15534348.23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15534348.23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235783426.40999958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67562173.730000064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6084316.7600000016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6589435.4199999999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42754891.839999974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1968855.21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28023203.990000006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4976308.78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1265929.7299999997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7047632.3100000005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1491890.9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67478977.961934969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235243616.631935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539809.77806457877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1787497.88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2327307.6580645787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2327307.6580645787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HOLY FAMILY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3117.8598856918625</v>
      </c>
      <c r="D9" s="14">
        <f>data!D59</f>
        <v>0</v>
      </c>
      <c r="E9" s="14">
        <f>data!E59</f>
        <v>35366.140114308138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40.230000000000004</v>
      </c>
      <c r="D10" s="26">
        <f>data!D60</f>
        <v>0</v>
      </c>
      <c r="E10" s="26">
        <f>data!E60</f>
        <v>248.90000000000003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4471656.01</v>
      </c>
      <c r="D11" s="14">
        <f>data!D61</f>
        <v>0</v>
      </c>
      <c r="E11" s="14">
        <f>data!E61</f>
        <v>22439452.02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402695</v>
      </c>
      <c r="D12" s="14">
        <f>data!D62</f>
        <v>0</v>
      </c>
      <c r="E12" s="14">
        <f>data!E62</f>
        <v>2020787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450174.95999999996</v>
      </c>
      <c r="D13" s="14">
        <f>data!D63</f>
        <v>0</v>
      </c>
      <c r="E13" s="14">
        <f>data!E63</f>
        <v>810991.73999999976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748082.51</v>
      </c>
      <c r="D14" s="14">
        <f>data!D64</f>
        <v>0</v>
      </c>
      <c r="E14" s="14">
        <f>data!E64</f>
        <v>2483731.6400000006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412.33</v>
      </c>
      <c r="D15" s="14">
        <f>data!D65</f>
        <v>0</v>
      </c>
      <c r="E15" s="14">
        <f>data!E65</f>
        <v>677.12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479899.05</v>
      </c>
      <c r="D16" s="14">
        <f>data!D66</f>
        <v>0</v>
      </c>
      <c r="E16" s="14">
        <f>data!E66</f>
        <v>427596.63999999996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128407</v>
      </c>
      <c r="D17" s="14">
        <f>data!D67</f>
        <v>0</v>
      </c>
      <c r="E17" s="14">
        <f>data!E67</f>
        <v>1283878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8590.9</v>
      </c>
      <c r="D18" s="14">
        <f>data!D68</f>
        <v>0</v>
      </c>
      <c r="E18" s="14">
        <f>data!E68</f>
        <v>2405.46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26109.56</v>
      </c>
      <c r="D19" s="14">
        <f>data!D69</f>
        <v>0</v>
      </c>
      <c r="E19" s="14">
        <f>data!E69</f>
        <v>104458.18999999999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-10137.16</v>
      </c>
      <c r="D20" s="14">
        <f>-data!D70</f>
        <v>0</v>
      </c>
      <c r="E20" s="14">
        <f>-data!E70</f>
        <v>-8515.8100000000013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6705890.1599999992</v>
      </c>
      <c r="D21" s="14">
        <f>data!D71</f>
        <v>0</v>
      </c>
      <c r="E21" s="14">
        <f>data!E71</f>
        <v>29565462.000000004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4451217</v>
      </c>
      <c r="D23" s="48">
        <f>+data!M669</f>
        <v>0</v>
      </c>
      <c r="E23" s="48">
        <f>+data!M670</f>
        <v>30856970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7940633.9200000009</v>
      </c>
      <c r="D24" s="14">
        <f>data!D73</f>
        <v>0</v>
      </c>
      <c r="E24" s="14">
        <f>data!E73</f>
        <v>81271936.670000017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47825.89</v>
      </c>
      <c r="D25" s="14">
        <f>data!D74</f>
        <v>0</v>
      </c>
      <c r="E25" s="14">
        <f>data!E74</f>
        <v>9341817.4100000001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7988459.8100000005</v>
      </c>
      <c r="D26" s="14">
        <f>data!D75</f>
        <v>0</v>
      </c>
      <c r="E26" s="14">
        <f>data!E75</f>
        <v>90613754.080000013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5602.08</v>
      </c>
      <c r="D28" s="14">
        <f>data!D76</f>
        <v>0</v>
      </c>
      <c r="E28" s="14">
        <f>data!E76</f>
        <v>56012.509999999922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163369.71391338794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52594.02812960423</v>
      </c>
      <c r="D30" s="14">
        <f>data!D78</f>
        <v>0</v>
      </c>
      <c r="E30" s="14">
        <f>data!E78</f>
        <v>525862.45225875638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77878.288893731849</v>
      </c>
      <c r="D31" s="14">
        <f>data!D79</f>
        <v>0</v>
      </c>
      <c r="E31" s="14">
        <f>data!E79</f>
        <v>883379.81110626808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28.32</v>
      </c>
      <c r="D32" s="84">
        <f>data!D80</f>
        <v>0</v>
      </c>
      <c r="E32" s="84">
        <f>data!E80</f>
        <v>151.07000000000002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HOLY FAMILY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2362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1143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99.809999999999988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9059026.3500000015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815811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68264.56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14244331.76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168.76000000000002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1305965.5899999999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703954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255165.21000000002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113395.65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-6340.5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26559742.380000003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18063230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42659659.870000005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140771410.01000005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183431069.88000005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30711.800000000007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288331.70413681696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30.6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HOLY FAMILY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0.69</v>
      </c>
      <c r="F74" s="26">
        <f>data!T60</f>
        <v>0</v>
      </c>
      <c r="G74" s="26">
        <f>data!U60</f>
        <v>33.090000000000003</v>
      </c>
      <c r="H74" s="26">
        <f>data!V60</f>
        <v>16.82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10400.429999999993</v>
      </c>
      <c r="F75" s="14">
        <f>data!T61</f>
        <v>0</v>
      </c>
      <c r="G75" s="14">
        <f>data!U61</f>
        <v>2477279.34</v>
      </c>
      <c r="H75" s="14">
        <f>data!V61</f>
        <v>1389733.2599999998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937</v>
      </c>
      <c r="F76" s="14">
        <f>data!T62</f>
        <v>0</v>
      </c>
      <c r="G76" s="14">
        <f>data!U62</f>
        <v>223092</v>
      </c>
      <c r="H76" s="14">
        <f>data!V62</f>
        <v>125153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39111.020000000004</v>
      </c>
      <c r="F77" s="14">
        <f>data!T63</f>
        <v>0</v>
      </c>
      <c r="G77" s="14">
        <f>data!U63</f>
        <v>53851.700000000004</v>
      </c>
      <c r="H77" s="14">
        <f>data!V63</f>
        <v>16500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424152.18</v>
      </c>
      <c r="E78" s="14">
        <f>data!S64</f>
        <v>-268808.07</v>
      </c>
      <c r="F78" s="14">
        <f>data!T64</f>
        <v>0</v>
      </c>
      <c r="G78" s="14">
        <f>data!U64</f>
        <v>1142543.3099999998</v>
      </c>
      <c r="H78" s="14">
        <f>data!V64</f>
        <v>212285.01999999996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156.01999999999998</v>
      </c>
      <c r="H79" s="14">
        <f>data!V65</f>
        <v>4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2743441.5899999994</v>
      </c>
      <c r="E80" s="14">
        <f>data!S66</f>
        <v>26995.219999999998</v>
      </c>
      <c r="F80" s="14">
        <f>data!T66</f>
        <v>0</v>
      </c>
      <c r="G80" s="14">
        <f>data!U66</f>
        <v>4216970.26</v>
      </c>
      <c r="H80" s="14">
        <f>data!V66</f>
        <v>12241.519999999999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4574</v>
      </c>
      <c r="E81" s="14">
        <f>data!S67</f>
        <v>92093</v>
      </c>
      <c r="F81" s="14">
        <f>data!T67</f>
        <v>0</v>
      </c>
      <c r="G81" s="14">
        <f>data!U67</f>
        <v>109240</v>
      </c>
      <c r="H81" s="14">
        <f>data!V67</f>
        <v>37368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59217.7</v>
      </c>
      <c r="H82" s="14">
        <f>data!V68</f>
        <v>19945.350000000002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49423.6</v>
      </c>
      <c r="E83" s="14">
        <f>data!S69</f>
        <v>646.20000000000005</v>
      </c>
      <c r="F83" s="14">
        <f>data!T69</f>
        <v>0</v>
      </c>
      <c r="G83" s="14">
        <f>data!U69</f>
        <v>13132.96</v>
      </c>
      <c r="H83" s="14">
        <f>data!V69</f>
        <v>20397.39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-11464.27</v>
      </c>
      <c r="H84" s="14">
        <f>-data!V70</f>
        <v>-9000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3221591.3699999996</v>
      </c>
      <c r="E85" s="14">
        <f>data!S71</f>
        <v>-98625.2</v>
      </c>
      <c r="F85" s="14">
        <f>data!T71</f>
        <v>0</v>
      </c>
      <c r="G85" s="14">
        <f>data!U71</f>
        <v>8284019.0199999996</v>
      </c>
      <c r="H85" s="14">
        <f>data!V71</f>
        <v>1824627.5399999998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1823981</v>
      </c>
      <c r="E87" s="48">
        <f>+data!M684</f>
        <v>507771</v>
      </c>
      <c r="F87" s="48">
        <f>+data!M685</f>
        <v>0</v>
      </c>
      <c r="G87" s="48">
        <f>+data!M686</f>
        <v>4794078</v>
      </c>
      <c r="H87" s="48">
        <f>+data!M687</f>
        <v>1126682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10297406.709999999</v>
      </c>
      <c r="E88" s="14">
        <f>data!S73</f>
        <v>0</v>
      </c>
      <c r="F88" s="14">
        <f>data!T73</f>
        <v>0</v>
      </c>
      <c r="G88" s="14">
        <f>data!U73</f>
        <v>33862266.579999998</v>
      </c>
      <c r="H88" s="14">
        <f>data!V73</f>
        <v>5200945.2100000009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30198625.289999999</v>
      </c>
      <c r="E89" s="14">
        <f>data!S74</f>
        <v>0</v>
      </c>
      <c r="F89" s="14">
        <f>data!T74</f>
        <v>0</v>
      </c>
      <c r="G89" s="14">
        <f>data!U74</f>
        <v>30761487.440000001</v>
      </c>
      <c r="H89" s="14">
        <f>data!V74</f>
        <v>8495859.9299999997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40496032</v>
      </c>
      <c r="E90" s="14">
        <f>data!S75</f>
        <v>0</v>
      </c>
      <c r="F90" s="14">
        <f>data!T75</f>
        <v>0</v>
      </c>
      <c r="G90" s="14">
        <f>data!U75</f>
        <v>64623754.019999996</v>
      </c>
      <c r="H90" s="14">
        <f>data!V75</f>
        <v>13696805.140000001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199.57</v>
      </c>
      <c r="E92" s="14">
        <f>data!S76</f>
        <v>4017.7800000000007</v>
      </c>
      <c r="F92" s="14">
        <f>data!T76</f>
        <v>0</v>
      </c>
      <c r="G92" s="14">
        <f>data!U76</f>
        <v>4765.8900000000003</v>
      </c>
      <c r="H92" s="14">
        <f>data!V76</f>
        <v>1630.26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1873.6237600721724</v>
      </c>
      <c r="E94" s="14">
        <f>data!S78</f>
        <v>37720.138651815272</v>
      </c>
      <c r="F94" s="14">
        <f>data!T78</f>
        <v>0</v>
      </c>
      <c r="G94" s="14">
        <f>data!U78</f>
        <v>44743.622497822158</v>
      </c>
      <c r="H94" s="14">
        <f>data!V78</f>
        <v>15305.375913690734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0.28000000000000003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HOLY FAMILY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9.7399999999999984</v>
      </c>
      <c r="E106" s="26">
        <f>data!Z60</f>
        <v>0</v>
      </c>
      <c r="F106" s="26">
        <f>data!AA60</f>
        <v>2.0100000000000002</v>
      </c>
      <c r="G106" s="26">
        <f>data!AB60</f>
        <v>24.310000000000002</v>
      </c>
      <c r="H106" s="26">
        <f>data!AC60</f>
        <v>32.53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1086327.8400000001</v>
      </c>
      <c r="E107" s="14">
        <f>data!Z61</f>
        <v>0</v>
      </c>
      <c r="F107" s="14">
        <f>data!AA61</f>
        <v>230272.74000000002</v>
      </c>
      <c r="G107" s="14">
        <f>data!AB61</f>
        <v>2676461.7800000003</v>
      </c>
      <c r="H107" s="14">
        <f>data!AC61</f>
        <v>2912097.92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97829</v>
      </c>
      <c r="E108" s="14">
        <f>data!Z62</f>
        <v>0</v>
      </c>
      <c r="F108" s="14">
        <f>data!AA62</f>
        <v>20737</v>
      </c>
      <c r="G108" s="14">
        <f>data!AB62</f>
        <v>241029</v>
      </c>
      <c r="H108" s="14">
        <f>data!AC62</f>
        <v>262249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6241.6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1021361.6000000001</v>
      </c>
      <c r="E110" s="14">
        <f>data!Z64</f>
        <v>0</v>
      </c>
      <c r="F110" s="14">
        <f>data!AA64</f>
        <v>271699.92999999993</v>
      </c>
      <c r="G110" s="14">
        <f>data!AB64</f>
        <v>18681432.339999996</v>
      </c>
      <c r="H110" s="14">
        <f>data!AC64</f>
        <v>664405.80000000005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17.5</v>
      </c>
      <c r="E111" s="14">
        <f>data!Z65</f>
        <v>0</v>
      </c>
      <c r="F111" s="14">
        <f>data!AA65</f>
        <v>0</v>
      </c>
      <c r="G111" s="14">
        <f>data!AB65</f>
        <v>1495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10563143.189999999</v>
      </c>
      <c r="E112" s="14">
        <f>data!Z66</f>
        <v>0</v>
      </c>
      <c r="F112" s="14">
        <f>data!AA66</f>
        <v>166526.44999999998</v>
      </c>
      <c r="G112" s="14">
        <f>data!AB66</f>
        <v>447338.43999999994</v>
      </c>
      <c r="H112" s="14">
        <f>data!AC66</f>
        <v>16724.259999999998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93807</v>
      </c>
      <c r="E113" s="14">
        <f>data!Z67</f>
        <v>5108</v>
      </c>
      <c r="F113" s="14">
        <f>data!AA67</f>
        <v>43748</v>
      </c>
      <c r="G113" s="14">
        <f>data!AB67</f>
        <v>52826</v>
      </c>
      <c r="H113" s="14">
        <f>data!AC67</f>
        <v>43645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363821.86000000004</v>
      </c>
      <c r="H114" s="14">
        <f>data!AC68</f>
        <v>26977.97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500</v>
      </c>
      <c r="E115" s="14">
        <f>data!Z69</f>
        <v>0</v>
      </c>
      <c r="F115" s="14">
        <f>data!AA69</f>
        <v>602.32000000000005</v>
      </c>
      <c r="G115" s="14">
        <f>data!AB69</f>
        <v>19501.719999999998</v>
      </c>
      <c r="H115" s="14">
        <f>data!AC69</f>
        <v>2926.7400000000002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-5204986.84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12862986.129999999</v>
      </c>
      <c r="E117" s="14">
        <f>data!Z71</f>
        <v>5108</v>
      </c>
      <c r="F117" s="14">
        <f>data!AA71</f>
        <v>733586.43999999983</v>
      </c>
      <c r="G117" s="14">
        <f>data!AB71</f>
        <v>17278919.299999997</v>
      </c>
      <c r="H117" s="14">
        <f>data!AC71</f>
        <v>3935268.2900000005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6850637</v>
      </c>
      <c r="E119" s="48">
        <f>+data!M691</f>
        <v>32476</v>
      </c>
      <c r="F119" s="48">
        <f>+data!M692</f>
        <v>626988</v>
      </c>
      <c r="G119" s="48">
        <f>+data!M693</f>
        <v>8717869</v>
      </c>
      <c r="H119" s="48">
        <f>+data!M694</f>
        <v>2395050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43495309.859999992</v>
      </c>
      <c r="E120" s="14">
        <f>data!Z73</f>
        <v>1744</v>
      </c>
      <c r="F120" s="14">
        <f>data!AA73</f>
        <v>619291.02</v>
      </c>
      <c r="G120" s="14">
        <f>data!AB73</f>
        <v>49055403.090000004</v>
      </c>
      <c r="H120" s="14">
        <f>data!AC73</f>
        <v>42063266.170000002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33547754.599999998</v>
      </c>
      <c r="E121" s="14">
        <f>data!Z74</f>
        <v>0</v>
      </c>
      <c r="F121" s="14">
        <f>data!AA74</f>
        <v>5119264.4800000004</v>
      </c>
      <c r="G121" s="14">
        <f>data!AB74</f>
        <v>65639521.679999985</v>
      </c>
      <c r="H121" s="14">
        <f>data!AC74</f>
        <v>2536716.06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77043064.459999993</v>
      </c>
      <c r="E122" s="14">
        <f>data!Z75</f>
        <v>1744</v>
      </c>
      <c r="F122" s="14">
        <f>data!AA75</f>
        <v>5738555.5</v>
      </c>
      <c r="G122" s="14">
        <f>data!AB75</f>
        <v>114694924.76999998</v>
      </c>
      <c r="H122" s="14">
        <f>data!AC75</f>
        <v>44599982.230000004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4092.57</v>
      </c>
      <c r="E124" s="14">
        <f>data!Z76</f>
        <v>222.86</v>
      </c>
      <c r="F124" s="14">
        <f>data!AA76</f>
        <v>1908.6100000000001</v>
      </c>
      <c r="G124" s="14">
        <f>data!AB76</f>
        <v>2304.6800000000003</v>
      </c>
      <c r="H124" s="14">
        <f>data!AC76</f>
        <v>1904.1200000000001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38422.289882039244</v>
      </c>
      <c r="E126" s="14">
        <f>data!Z78</f>
        <v>2092.2773521555564</v>
      </c>
      <c r="F126" s="14">
        <f>data!AA78</f>
        <v>17918.61023556321</v>
      </c>
      <c r="G126" s="14">
        <f>data!AB78</f>
        <v>21637.035663492185</v>
      </c>
      <c r="H126" s="14">
        <f>data!AC78</f>
        <v>17876.456752160273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5.3999999999999995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HOLY FAMILY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82.470000000000013</v>
      </c>
      <c r="F138" s="26">
        <f>data!AH60</f>
        <v>0</v>
      </c>
      <c r="G138" s="26">
        <f>data!AI60</f>
        <v>0</v>
      </c>
      <c r="H138" s="26">
        <f>data!AJ60</f>
        <v>25.94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7170011.4400000004</v>
      </c>
      <c r="F139" s="14">
        <f>data!AH61</f>
        <v>0</v>
      </c>
      <c r="G139" s="14">
        <f>data!AI61</f>
        <v>0</v>
      </c>
      <c r="H139" s="14">
        <f>data!AJ61</f>
        <v>2695054.17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645696</v>
      </c>
      <c r="F140" s="14">
        <f>data!AH62</f>
        <v>0</v>
      </c>
      <c r="G140" s="14">
        <f>data!AI62</f>
        <v>0</v>
      </c>
      <c r="H140" s="14">
        <f>data!AJ62</f>
        <v>242703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490753.21000000014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24475.560000000005</v>
      </c>
      <c r="D142" s="14">
        <f>data!AF64</f>
        <v>0</v>
      </c>
      <c r="E142" s="14">
        <f>data!AG64</f>
        <v>1084240.9300000002</v>
      </c>
      <c r="F142" s="14">
        <f>data!AH64</f>
        <v>0</v>
      </c>
      <c r="G142" s="14">
        <f>data!AI64</f>
        <v>0</v>
      </c>
      <c r="H142" s="14">
        <f>data!AJ64</f>
        <v>667294.37999999989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14565.54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1006555.85</v>
      </c>
      <c r="D144" s="14">
        <f>data!AF66</f>
        <v>0</v>
      </c>
      <c r="E144" s="14">
        <f>data!AG66</f>
        <v>137184.9</v>
      </c>
      <c r="F144" s="14">
        <f>data!AH66</f>
        <v>0</v>
      </c>
      <c r="G144" s="14">
        <f>data!AI66</f>
        <v>0</v>
      </c>
      <c r="H144" s="14">
        <f>data!AJ66</f>
        <v>1209792.8699999999</v>
      </c>
      <c r="I144" s="14">
        <f>data!AK66</f>
        <v>505805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52167</v>
      </c>
      <c r="D145" s="14">
        <f>data!AF67</f>
        <v>0</v>
      </c>
      <c r="E145" s="14">
        <f>data!AG67</f>
        <v>277912</v>
      </c>
      <c r="F145" s="14">
        <f>data!AH67</f>
        <v>0</v>
      </c>
      <c r="G145" s="14">
        <f>data!AI67</f>
        <v>0</v>
      </c>
      <c r="H145" s="14">
        <f>data!AJ67</f>
        <v>2446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87156.640000000014</v>
      </c>
      <c r="F146" s="14">
        <f>data!AH68</f>
        <v>0</v>
      </c>
      <c r="G146" s="14">
        <f>data!AI68</f>
        <v>0</v>
      </c>
      <c r="H146" s="14">
        <f>data!AJ68</f>
        <v>387836.70999999996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56.6</v>
      </c>
      <c r="D147" s="14">
        <f>data!AF69</f>
        <v>0</v>
      </c>
      <c r="E147" s="14">
        <f>data!AG69</f>
        <v>19117.82</v>
      </c>
      <c r="F147" s="14">
        <f>data!AH69</f>
        <v>0</v>
      </c>
      <c r="G147" s="14">
        <f>data!AI69</f>
        <v>0</v>
      </c>
      <c r="H147" s="14">
        <f>data!AJ69</f>
        <v>40914.51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-131946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1083255.0100000002</v>
      </c>
      <c r="D149" s="14">
        <f>data!AF71</f>
        <v>0</v>
      </c>
      <c r="E149" s="14">
        <f>data!AG71</f>
        <v>9912072.9400000013</v>
      </c>
      <c r="F149" s="14">
        <f>data!AH71</f>
        <v>0</v>
      </c>
      <c r="G149" s="14">
        <f>data!AI71</f>
        <v>0</v>
      </c>
      <c r="H149" s="14">
        <f>data!AJ71</f>
        <v>5128661.18</v>
      </c>
      <c r="I149" s="14">
        <f>data!AK71</f>
        <v>505805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788126</v>
      </c>
      <c r="D151" s="48">
        <f>+data!M697</f>
        <v>0</v>
      </c>
      <c r="E151" s="48">
        <f>+data!M698</f>
        <v>8432227</v>
      </c>
      <c r="F151" s="48">
        <f>+data!M699</f>
        <v>0</v>
      </c>
      <c r="G151" s="48">
        <f>+data!M700</f>
        <v>0</v>
      </c>
      <c r="H151" s="48">
        <f>+data!M701</f>
        <v>2292355</v>
      </c>
      <c r="I151" s="48">
        <f>+data!M702</f>
        <v>224097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1884263.9</v>
      </c>
      <c r="D152" s="14">
        <f>data!AF73</f>
        <v>0</v>
      </c>
      <c r="E152" s="14">
        <f>data!AG73</f>
        <v>28908637.75</v>
      </c>
      <c r="F152" s="14">
        <f>data!AH73</f>
        <v>0</v>
      </c>
      <c r="G152" s="14">
        <f>data!AI73</f>
        <v>0</v>
      </c>
      <c r="H152" s="14">
        <f>data!AJ73</f>
        <v>420732.35</v>
      </c>
      <c r="I152" s="14">
        <f>data!AK73</f>
        <v>1374505.88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1434357.5999999999</v>
      </c>
      <c r="D153" s="14">
        <f>data!AF74</f>
        <v>0</v>
      </c>
      <c r="E153" s="14">
        <f>data!AG74</f>
        <v>81760235.420000002</v>
      </c>
      <c r="F153" s="14">
        <f>data!AH74</f>
        <v>0</v>
      </c>
      <c r="G153" s="14">
        <f>data!AI74</f>
        <v>0</v>
      </c>
      <c r="H153" s="14">
        <f>data!AJ74</f>
        <v>13961869.33</v>
      </c>
      <c r="I153" s="14">
        <f>data!AK74</f>
        <v>259998.12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3318621.5</v>
      </c>
      <c r="D154" s="14">
        <f>data!AF75</f>
        <v>0</v>
      </c>
      <c r="E154" s="14">
        <f>data!AG75</f>
        <v>110668873.17</v>
      </c>
      <c r="F154" s="14">
        <f>data!AH75</f>
        <v>0</v>
      </c>
      <c r="G154" s="14">
        <f>data!AI75</f>
        <v>0</v>
      </c>
      <c r="H154" s="14">
        <f>data!AJ75</f>
        <v>14382601.68</v>
      </c>
      <c r="I154" s="14">
        <f>data!AK75</f>
        <v>1634504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2275.9</v>
      </c>
      <c r="D156" s="14">
        <f>data!AF76</f>
        <v>0</v>
      </c>
      <c r="E156" s="14">
        <f>data!AG76</f>
        <v>12124.639999999998</v>
      </c>
      <c r="F156" s="14">
        <f>data!AH76</f>
        <v>0</v>
      </c>
      <c r="G156" s="14">
        <f>data!AI76</f>
        <v>0</v>
      </c>
      <c r="H156" s="14">
        <f>data!AJ76</f>
        <v>106.72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21366.840284352646</v>
      </c>
      <c r="D158" s="14">
        <f>data!AF78</f>
        <v>0</v>
      </c>
      <c r="E158" s="14">
        <f>data!AG78</f>
        <v>113829.80200592004</v>
      </c>
      <c r="F158" s="14">
        <f>data!AH78</f>
        <v>0</v>
      </c>
      <c r="G158" s="14">
        <f>data!AI78</f>
        <v>0</v>
      </c>
      <c r="H158" s="14">
        <f>data!AJ78</f>
        <v>1001.9197658711341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48.84</v>
      </c>
      <c r="F160" s="26">
        <f>data!AH80</f>
        <v>0</v>
      </c>
      <c r="G160" s="26">
        <f>data!AI80</f>
        <v>0</v>
      </c>
      <c r="H160" s="26">
        <f>data!AJ80</f>
        <v>1.08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HOLY FAMILY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0.42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14349.009999999998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1292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-909.55000000000018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8992.81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127936.17000000001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-7.0899999999999963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127026.62000000001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24626.73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55556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9936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312194.31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39410.69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351605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HOLY FAMILY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177772.30000000002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38.11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1801933.15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162273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3779</v>
      </c>
      <c r="I205" s="14">
        <f>data!AY63</f>
        <v>8549.1200000000008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0.48</v>
      </c>
      <c r="G206" s="14">
        <f>data!AW64</f>
        <v>0</v>
      </c>
      <c r="H206" s="14">
        <f>data!AX64</f>
        <v>0</v>
      </c>
      <c r="I206" s="14">
        <f>data!AY64</f>
        <v>450930.54000000004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99.490000000000009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163.35</v>
      </c>
      <c r="I208" s="14">
        <f>data!AY66</f>
        <v>894950.96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217295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25284.92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-696656.17999999993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0.48</v>
      </c>
      <c r="G213" s="14">
        <f>data!AW71</f>
        <v>0</v>
      </c>
      <c r="H213" s="14">
        <f>data!AX71</f>
        <v>3942.35</v>
      </c>
      <c r="I213" s="14">
        <f>data!AY71</f>
        <v>2864660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9480.0400000000027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HOLY FAMILY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217104.36999999991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2.13</v>
      </c>
      <c r="E234" s="26">
        <f>data!BB60</f>
        <v>8.66</v>
      </c>
      <c r="F234" s="26">
        <f>data!BC60</f>
        <v>0</v>
      </c>
      <c r="G234" s="26">
        <f>data!BD60</f>
        <v>0</v>
      </c>
      <c r="H234" s="26">
        <f>data!BE60</f>
        <v>34.800000000000011</v>
      </c>
      <c r="I234" s="26">
        <f>data!BF60</f>
        <v>31.81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106032.21</v>
      </c>
      <c r="E235" s="14">
        <f>data!BB61</f>
        <v>679335.63</v>
      </c>
      <c r="F235" s="14">
        <f>data!BC61</f>
        <v>0</v>
      </c>
      <c r="G235" s="14">
        <f>data!BD61</f>
        <v>0</v>
      </c>
      <c r="H235" s="14">
        <f>data!BE61</f>
        <v>2298101.3899999997</v>
      </c>
      <c r="I235" s="14">
        <f>data!BF61</f>
        <v>1375733.3399999999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9549</v>
      </c>
      <c r="E236" s="14">
        <f>data!BB62</f>
        <v>61178</v>
      </c>
      <c r="F236" s="14">
        <f>data!BC62</f>
        <v>0</v>
      </c>
      <c r="G236" s="14">
        <f>data!BD62</f>
        <v>0</v>
      </c>
      <c r="H236" s="14">
        <f>data!BE62</f>
        <v>206956</v>
      </c>
      <c r="I236" s="14">
        <f>data!BF62</f>
        <v>123892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5070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10847.18</v>
      </c>
      <c r="E238" s="14">
        <f>data!BB64</f>
        <v>1335.1399999999999</v>
      </c>
      <c r="F238" s="14">
        <f>data!BC64</f>
        <v>0</v>
      </c>
      <c r="G238" s="14">
        <f>data!BD64</f>
        <v>-154490.49</v>
      </c>
      <c r="H238" s="14">
        <f>data!BE64</f>
        <v>599635.05000000005</v>
      </c>
      <c r="I238" s="14">
        <f>data!BF64</f>
        <v>386406.32999999996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1671611.89</v>
      </c>
      <c r="I239" s="14">
        <f>data!BF65</f>
        <v>160807.6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417033.88999999996</v>
      </c>
      <c r="E240" s="14">
        <f>data!BB66</f>
        <v>29902.789999999997</v>
      </c>
      <c r="F240" s="14">
        <f>data!BC66</f>
        <v>0</v>
      </c>
      <c r="G240" s="14">
        <f>data!BD66</f>
        <v>21766.159999999996</v>
      </c>
      <c r="H240" s="14">
        <f>data!BE66</f>
        <v>1769932.9000000001</v>
      </c>
      <c r="I240" s="14">
        <f>data!BF66</f>
        <v>20363.36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19257</v>
      </c>
      <c r="E241" s="14">
        <f>data!BB67</f>
        <v>9521</v>
      </c>
      <c r="F241" s="14">
        <f>data!BC67</f>
        <v>0</v>
      </c>
      <c r="G241" s="14">
        <f>data!BD67</f>
        <v>38269</v>
      </c>
      <c r="H241" s="14">
        <f>data!BE67</f>
        <v>663824</v>
      </c>
      <c r="I241" s="14">
        <f>data!BF67</f>
        <v>52011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3372.3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455.62</v>
      </c>
      <c r="F243" s="14">
        <f>data!BC69</f>
        <v>0</v>
      </c>
      <c r="G243" s="14">
        <f>data!BD69</f>
        <v>0</v>
      </c>
      <c r="H243" s="14">
        <f>data!BE69</f>
        <v>27669.520000000004</v>
      </c>
      <c r="I243" s="14">
        <f>data!BF69</f>
        <v>-1883.58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-129299.1</v>
      </c>
      <c r="E244" s="14">
        <f>-data!BB70</f>
        <v>-10474.57</v>
      </c>
      <c r="F244" s="14">
        <f>-data!BC70</f>
        <v>0</v>
      </c>
      <c r="G244" s="14">
        <f>-data!BD70</f>
        <v>0</v>
      </c>
      <c r="H244" s="14">
        <f>-data!BE70</f>
        <v>-320535.89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433420.18000000005</v>
      </c>
      <c r="E245" s="14">
        <f>data!BB71</f>
        <v>771253.6100000001</v>
      </c>
      <c r="F245" s="14">
        <f>data!BC71</f>
        <v>0</v>
      </c>
      <c r="G245" s="14">
        <f>data!BD71</f>
        <v>-94455.329999999987</v>
      </c>
      <c r="H245" s="14">
        <f>data!BE71</f>
        <v>6925637.1599999992</v>
      </c>
      <c r="I245" s="14">
        <f>data!BF71</f>
        <v>2117330.0499999998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840.12</v>
      </c>
      <c r="E252" s="85">
        <f>data!BB76</f>
        <v>415.36</v>
      </c>
      <c r="F252" s="85">
        <f>data!BC76</f>
        <v>0</v>
      </c>
      <c r="G252" s="85">
        <f>data!BD76</f>
        <v>1669.58</v>
      </c>
      <c r="H252" s="85">
        <f>data!BE76</f>
        <v>28961.040000000001</v>
      </c>
      <c r="I252" s="85">
        <f>data!BF76</f>
        <v>2269.1000000000004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7887.3016651392172</v>
      </c>
      <c r="E254" s="85">
        <f>data!BB78</f>
        <v>3899.5258053994971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HOLY FAMILY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157.96</v>
      </c>
      <c r="D270" s="14">
        <f>data!BH64</f>
        <v>109.61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701.39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56.31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5768</v>
      </c>
      <c r="D273" s="14">
        <f>data!BH67</f>
        <v>37693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180845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13032.589999999998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5925.96</v>
      </c>
      <c r="D277" s="14">
        <f>data!BH71</f>
        <v>51592.899999999994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180845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251.66000000000003</v>
      </c>
      <c r="D284" s="85">
        <f>data!BH76</f>
        <v>1644.45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7889.8399999999983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15438.595942529861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74072.213695283994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HOLY FAMILY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3.6199999999999992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</v>
      </c>
      <c r="I298" s="26">
        <f>data!BT60</f>
        <v>3.6599999999999993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710100.69</v>
      </c>
      <c r="D299" s="14">
        <f>data!BO61</f>
        <v>276.05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52076.270000000011</v>
      </c>
      <c r="I299" s="14">
        <f>data!BT61</f>
        <v>297710.44999999995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63948</v>
      </c>
      <c r="D300" s="14">
        <f>data!BO62</f>
        <v>25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4690</v>
      </c>
      <c r="I300" s="14">
        <f>data!BT62</f>
        <v>26810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1570411.02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28250.57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113.53</v>
      </c>
      <c r="I302" s="14">
        <f>data!BT64</f>
        <v>907.41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102299.91000000002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193471.99</v>
      </c>
      <c r="D304" s="14">
        <f>data!BO66</f>
        <v>140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18.47</v>
      </c>
      <c r="I304" s="14">
        <f>data!BT66</f>
        <v>3680.82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122423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28947</v>
      </c>
      <c r="I305" s="14">
        <f>data!BT67</f>
        <v>29957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38263.919999999998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399199.2900000001</v>
      </c>
      <c r="D307" s="14">
        <f>data!BO69</f>
        <v>0</v>
      </c>
      <c r="E307" s="14">
        <f>data!BP69</f>
        <v>1190.98</v>
      </c>
      <c r="F307" s="14">
        <f>data!BQ69</f>
        <v>0</v>
      </c>
      <c r="G307" s="14">
        <f>data!BR69</f>
        <v>0</v>
      </c>
      <c r="H307" s="14">
        <f>data!BS69</f>
        <v>421.31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-42.730000000000004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3228325.6599999997</v>
      </c>
      <c r="D309" s="14">
        <f>data!BO71</f>
        <v>441.05</v>
      </c>
      <c r="E309" s="14">
        <f>data!BP71</f>
        <v>1190.98</v>
      </c>
      <c r="F309" s="14">
        <f>data!BQ71</f>
        <v>0</v>
      </c>
      <c r="G309" s="14">
        <f>data!BR71</f>
        <v>0</v>
      </c>
      <c r="H309" s="14">
        <f>data!BS71</f>
        <v>86266.580000000016</v>
      </c>
      <c r="I309" s="14">
        <f>data!BT71</f>
        <v>359065.67999999993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5341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1262.8799999999999</v>
      </c>
      <c r="I316" s="85">
        <f>data!BT76</f>
        <v>1306.9699999999998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11856.300917572506</v>
      </c>
      <c r="I318" s="85">
        <f>data!BT78</f>
        <v>12270.231225642767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HOLY FAMILY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1.31</v>
      </c>
      <c r="E330" s="26">
        <f>data!BW60</f>
        <v>1.45</v>
      </c>
      <c r="F330" s="26">
        <f>data!BX60</f>
        <v>0</v>
      </c>
      <c r="G330" s="26">
        <f>data!BY60</f>
        <v>29.409999999999997</v>
      </c>
      <c r="H330" s="26">
        <f>data!BZ60</f>
        <v>0</v>
      </c>
      <c r="I330" s="26">
        <f>data!CA60</f>
        <v>3.1299999999999994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69635.149999999994</v>
      </c>
      <c r="E331" s="86">
        <f>data!BW61</f>
        <v>160506.74</v>
      </c>
      <c r="F331" s="86">
        <f>data!BX61</f>
        <v>0</v>
      </c>
      <c r="G331" s="86">
        <f>data!BY61</f>
        <v>2825913.63</v>
      </c>
      <c r="H331" s="86">
        <f>data!BZ61</f>
        <v>0</v>
      </c>
      <c r="I331" s="86">
        <f>data!CA61</f>
        <v>293396.26999999996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6271</v>
      </c>
      <c r="E332" s="86">
        <f>data!BW62</f>
        <v>14454</v>
      </c>
      <c r="F332" s="86">
        <f>data!BX62</f>
        <v>0</v>
      </c>
      <c r="G332" s="86">
        <f>data!BY62</f>
        <v>254488</v>
      </c>
      <c r="H332" s="86">
        <f>data!BZ62</f>
        <v>0</v>
      </c>
      <c r="I332" s="86">
        <f>data!CA62</f>
        <v>26422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3061737.49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629.21</v>
      </c>
      <c r="F334" s="86">
        <f>data!BX64</f>
        <v>0</v>
      </c>
      <c r="G334" s="86">
        <f>data!BY64</f>
        <v>22865.57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300</v>
      </c>
      <c r="E335" s="86">
        <f>data!BW65</f>
        <v>300</v>
      </c>
      <c r="F335" s="86">
        <f>data!BX65</f>
        <v>0</v>
      </c>
      <c r="G335" s="86">
        <f>data!BY65</f>
        <v>6288.73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89.63000000000001</v>
      </c>
      <c r="E336" s="86">
        <f>data!BW66</f>
        <v>553.76</v>
      </c>
      <c r="F336" s="86">
        <f>data!BX66</f>
        <v>0</v>
      </c>
      <c r="G336" s="86">
        <f>data!BY66</f>
        <v>1273360.3500000001</v>
      </c>
      <c r="H336" s="86">
        <f>data!BZ66</f>
        <v>0</v>
      </c>
      <c r="I336" s="86">
        <f>data!CA66</f>
        <v>154.31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121556</v>
      </c>
      <c r="E337" s="86">
        <f>data!BW67</f>
        <v>23953</v>
      </c>
      <c r="F337" s="86">
        <f>data!BX67</f>
        <v>0</v>
      </c>
      <c r="G337" s="86">
        <f>data!BY67</f>
        <v>37708</v>
      </c>
      <c r="H337" s="86">
        <f>data!BZ67</f>
        <v>0</v>
      </c>
      <c r="I337" s="86">
        <f>data!CA67</f>
        <v>106029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143.11999999999998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12320.619999999999</v>
      </c>
      <c r="F339" s="86">
        <f>data!BX69</f>
        <v>0</v>
      </c>
      <c r="G339" s="86">
        <f>data!BY69</f>
        <v>51321.740000000005</v>
      </c>
      <c r="H339" s="86">
        <f>data!BZ69</f>
        <v>0</v>
      </c>
      <c r="I339" s="86">
        <f>data!CA69</f>
        <v>1215.8600000000001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-800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197851.78</v>
      </c>
      <c r="E341" s="14">
        <f>data!BW71</f>
        <v>3274597.9400000004</v>
      </c>
      <c r="F341" s="14">
        <f>data!BX71</f>
        <v>0</v>
      </c>
      <c r="G341" s="14">
        <f>data!BY71</f>
        <v>4471146.0199999996</v>
      </c>
      <c r="H341" s="14">
        <f>data!BZ71</f>
        <v>0</v>
      </c>
      <c r="I341" s="14">
        <f>data!CA71</f>
        <v>427217.43999999994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5303.2099999999991</v>
      </c>
      <c r="E348" s="85">
        <f>data!BW76</f>
        <v>1045</v>
      </c>
      <c r="F348" s="85">
        <f>data!BX76</f>
        <v>0</v>
      </c>
      <c r="G348" s="85">
        <f>data!BY76</f>
        <v>1645.1000000000001</v>
      </c>
      <c r="H348" s="85">
        <f>data!BZ76</f>
        <v>0</v>
      </c>
      <c r="I348" s="85">
        <f>data!CA76</f>
        <v>4625.7800000000007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49788.14581676777</v>
      </c>
      <c r="E350" s="85">
        <f>data!BW78</f>
        <v>9810.7773176099636</v>
      </c>
      <c r="F350" s="85">
        <f>data!BX78</f>
        <v>0</v>
      </c>
      <c r="G350" s="85">
        <f>data!BY78</f>
        <v>15444.698339904451</v>
      </c>
      <c r="H350" s="85">
        <f>data!BZ78</f>
        <v>0</v>
      </c>
      <c r="I350" s="85">
        <f>data!CA78</f>
        <v>43428.227272970165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HOLY FAMILY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4.67</v>
      </c>
      <c r="E362" s="217"/>
      <c r="F362" s="211"/>
      <c r="G362" s="211"/>
      <c r="H362" s="211"/>
      <c r="I362" s="87">
        <f>data!CE60</f>
        <v>780.71999999999991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259300.45000000004</v>
      </c>
      <c r="E363" s="218"/>
      <c r="F363" s="219"/>
      <c r="G363" s="219"/>
      <c r="H363" s="219"/>
      <c r="I363" s="86">
        <f>data!CE61</f>
        <v>67562173.730000019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23351</v>
      </c>
      <c r="E364" s="218"/>
      <c r="F364" s="219"/>
      <c r="G364" s="219"/>
      <c r="H364" s="219"/>
      <c r="I364" s="86">
        <f>data!CE62</f>
        <v>6084317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4000</v>
      </c>
      <c r="E365" s="218"/>
      <c r="F365" s="219"/>
      <c r="G365" s="219"/>
      <c r="H365" s="219"/>
      <c r="I365" s="86">
        <f>data!CE63</f>
        <v>6589435.4199999999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6874.41</v>
      </c>
      <c r="E366" s="218"/>
      <c r="F366" s="219"/>
      <c r="G366" s="219"/>
      <c r="H366" s="219"/>
      <c r="I366" s="86">
        <f>data!CE64</f>
        <v>42754891.839999989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-42.879999999999939</v>
      </c>
      <c r="E367" s="218"/>
      <c r="F367" s="219"/>
      <c r="G367" s="219"/>
      <c r="H367" s="219"/>
      <c r="I367" s="86">
        <f>data!CE65</f>
        <v>1968855.21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3455.0299999999997</v>
      </c>
      <c r="E368" s="218"/>
      <c r="F368" s="219"/>
      <c r="G368" s="219"/>
      <c r="H368" s="219"/>
      <c r="I368" s="86">
        <f>data!CE66</f>
        <v>28023203.989999998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350082</v>
      </c>
      <c r="E369" s="218"/>
      <c r="F369" s="219"/>
      <c r="G369" s="219"/>
      <c r="H369" s="219"/>
      <c r="I369" s="86">
        <f>data!CE67</f>
        <v>4976311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1265929.73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66550598.421934962</v>
      </c>
      <c r="E371" s="86">
        <f>data!CD69</f>
        <v>8539523.2099999711</v>
      </c>
      <c r="F371" s="219"/>
      <c r="G371" s="219"/>
      <c r="H371" s="219"/>
      <c r="I371" s="86">
        <f>data!CE69</f>
        <v>76018501.171934932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-8994149.1799999997</v>
      </c>
      <c r="E372" s="228">
        <f>data!CD70</f>
        <v>0</v>
      </c>
      <c r="F372" s="220"/>
      <c r="G372" s="220"/>
      <c r="H372" s="220"/>
      <c r="I372" s="14">
        <f>-data!CE70</f>
        <v>-15534348.23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58203469.251934968</v>
      </c>
      <c r="E373" s="86">
        <f>data!CD71</f>
        <v>8539523.2099999711</v>
      </c>
      <c r="F373" s="219"/>
      <c r="G373" s="219"/>
      <c r="H373" s="219"/>
      <c r="I373" s="14">
        <f>data!CE71</f>
        <v>219709270.86193493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349368197.29000002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423916153.95000005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773284351.24000001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15273.25</v>
      </c>
      <c r="E380" s="214"/>
      <c r="F380" s="211"/>
      <c r="G380" s="211"/>
      <c r="H380" s="211"/>
      <c r="I380" s="14">
        <f>data!CE76</f>
        <v>217104.36999999991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163369.71391338794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1444472.1952889524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961258.1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265.58999999999997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