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6F82AFDA-35F3-4656-8A5B-7816862B8FD9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H540" i="10" s="1"/>
  <c r="E539" i="10"/>
  <c r="D539" i="10"/>
  <c r="B539" i="10"/>
  <c r="H539" i="10" s="1"/>
  <c r="H538" i="10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H535" i="10" s="1"/>
  <c r="H534" i="10"/>
  <c r="E534" i="10"/>
  <c r="D534" i="10"/>
  <c r="B534" i="10"/>
  <c r="F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E530" i="10"/>
  <c r="D530" i="10"/>
  <c r="B530" i="10"/>
  <c r="F530" i="10" s="1"/>
  <c r="E529" i="10"/>
  <c r="D529" i="10"/>
  <c r="B529" i="10"/>
  <c r="F529" i="10" s="1"/>
  <c r="E528" i="10"/>
  <c r="D528" i="10"/>
  <c r="B528" i="10"/>
  <c r="H528" i="10" s="1"/>
  <c r="E527" i="10"/>
  <c r="D527" i="10"/>
  <c r="B527" i="10"/>
  <c r="H527" i="10" s="1"/>
  <c r="E526" i="10"/>
  <c r="D526" i="10"/>
  <c r="B526" i="10"/>
  <c r="F526" i="10" s="1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F522" i="10" s="1"/>
  <c r="B521" i="10"/>
  <c r="F521" i="10" s="1"/>
  <c r="H520" i="10"/>
  <c r="E520" i="10"/>
  <c r="D520" i="10"/>
  <c r="B520" i="10"/>
  <c r="F520" i="10" s="1"/>
  <c r="E519" i="10"/>
  <c r="D519" i="10"/>
  <c r="B519" i="10"/>
  <c r="F519" i="10" s="1"/>
  <c r="F518" i="10"/>
  <c r="E518" i="10"/>
  <c r="D518" i="10"/>
  <c r="B518" i="10"/>
  <c r="E517" i="10"/>
  <c r="D517" i="10"/>
  <c r="B517" i="10"/>
  <c r="H517" i="10" s="1"/>
  <c r="H516" i="10"/>
  <c r="E516" i="10"/>
  <c r="D516" i="10"/>
  <c r="B516" i="10"/>
  <c r="F516" i="10" s="1"/>
  <c r="E515" i="10"/>
  <c r="D515" i="10"/>
  <c r="B515" i="10"/>
  <c r="F515" i="10" s="1"/>
  <c r="F514" i="10"/>
  <c r="E514" i="10"/>
  <c r="D514" i="10"/>
  <c r="B514" i="10"/>
  <c r="B513" i="10"/>
  <c r="H513" i="10" s="1"/>
  <c r="F512" i="10"/>
  <c r="B512" i="10"/>
  <c r="E511" i="10"/>
  <c r="D511" i="10"/>
  <c r="B511" i="10"/>
  <c r="F511" i="10" s="1"/>
  <c r="F510" i="10"/>
  <c r="E510" i="10"/>
  <c r="D510" i="10"/>
  <c r="B510" i="10"/>
  <c r="E509" i="10"/>
  <c r="D509" i="10"/>
  <c r="B509" i="10"/>
  <c r="E508" i="10"/>
  <c r="D508" i="10"/>
  <c r="B508" i="10"/>
  <c r="F508" i="10" s="1"/>
  <c r="E507" i="10"/>
  <c r="D507" i="10"/>
  <c r="B507" i="10"/>
  <c r="F507" i="10" s="1"/>
  <c r="F506" i="10"/>
  <c r="E506" i="10"/>
  <c r="D506" i="10"/>
  <c r="B506" i="10"/>
  <c r="H506" i="10" s="1"/>
  <c r="E505" i="10"/>
  <c r="D505" i="10"/>
  <c r="B505" i="10"/>
  <c r="H505" i="10" s="1"/>
  <c r="H504" i="10"/>
  <c r="E504" i="10"/>
  <c r="D504" i="10"/>
  <c r="B504" i="10"/>
  <c r="F504" i="10" s="1"/>
  <c r="E503" i="10"/>
  <c r="D503" i="10"/>
  <c r="B503" i="10"/>
  <c r="F503" i="10" s="1"/>
  <c r="F502" i="10"/>
  <c r="E502" i="10"/>
  <c r="D502" i="10"/>
  <c r="B502" i="10"/>
  <c r="H502" i="10" s="1"/>
  <c r="E501" i="10"/>
  <c r="D501" i="10"/>
  <c r="B501" i="10"/>
  <c r="H501" i="10" s="1"/>
  <c r="H500" i="10"/>
  <c r="E500" i="10"/>
  <c r="D500" i="10"/>
  <c r="B500" i="10"/>
  <c r="F500" i="10" s="1"/>
  <c r="E499" i="10"/>
  <c r="D499" i="10"/>
  <c r="B499" i="10"/>
  <c r="F499" i="10" s="1"/>
  <c r="F498" i="10"/>
  <c r="E498" i="10"/>
  <c r="D498" i="10"/>
  <c r="B498" i="10"/>
  <c r="H497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5" i="10"/>
  <c r="B475" i="10"/>
  <c r="B474" i="10"/>
  <c r="C473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40" i="10"/>
  <c r="B440" i="10"/>
  <c r="C439" i="10"/>
  <c r="B439" i="10"/>
  <c r="C438" i="10"/>
  <c r="B438" i="10"/>
  <c r="B437" i="10"/>
  <c r="B436" i="10"/>
  <c r="B435" i="10"/>
  <c r="D434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3" i="10"/>
  <c r="D396" i="10" s="1"/>
  <c r="D390" i="10"/>
  <c r="B441" i="10" s="1"/>
  <c r="D372" i="10"/>
  <c r="D368" i="10"/>
  <c r="D373" i="10" s="1"/>
  <c r="D391" i="10" s="1"/>
  <c r="D367" i="10"/>
  <c r="D361" i="10"/>
  <c r="B465" i="10" s="1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B444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E75" i="10" s="1"/>
  <c r="D75" i="10"/>
  <c r="C75" i="10"/>
  <c r="CE74" i="10"/>
  <c r="C464" i="10" s="1"/>
  <c r="CE73" i="10"/>
  <c r="C463" i="10" s="1"/>
  <c r="CD71" i="10"/>
  <c r="C575" i="10" s="1"/>
  <c r="CE70" i="10"/>
  <c r="CE69" i="10"/>
  <c r="CE68" i="10"/>
  <c r="C434" i="10" s="1"/>
  <c r="CE66" i="10"/>
  <c r="C432" i="10" s="1"/>
  <c r="CE65" i="10"/>
  <c r="C431" i="10" s="1"/>
  <c r="CE64" i="10"/>
  <c r="CE63" i="10"/>
  <c r="C429" i="10" s="1"/>
  <c r="CB62" i="10"/>
  <c r="BW62" i="10"/>
  <c r="BT62" i="10"/>
  <c r="BO62" i="10"/>
  <c r="BL62" i="10"/>
  <c r="BH62" i="10"/>
  <c r="BG62" i="10"/>
  <c r="BD62" i="10"/>
  <c r="AZ62" i="10"/>
  <c r="AY62" i="10"/>
  <c r="AV62" i="10"/>
  <c r="AR62" i="10"/>
  <c r="AQ62" i="10"/>
  <c r="AN62" i="10"/>
  <c r="AJ62" i="10"/>
  <c r="AI62" i="10"/>
  <c r="AF62" i="10"/>
  <c r="AB62" i="10"/>
  <c r="AA62" i="10"/>
  <c r="X62" i="10"/>
  <c r="T62" i="10"/>
  <c r="S62" i="10"/>
  <c r="P62" i="10"/>
  <c r="L62" i="10"/>
  <c r="K62" i="10"/>
  <c r="H62" i="10"/>
  <c r="D62" i="10"/>
  <c r="C62" i="10"/>
  <c r="CE61" i="10"/>
  <c r="C427" i="10" s="1"/>
  <c r="CE60" i="10"/>
  <c r="H612" i="10" s="1"/>
  <c r="B53" i="10"/>
  <c r="CE51" i="10"/>
  <c r="B49" i="10"/>
  <c r="CC48" i="10"/>
  <c r="CC62" i="10" s="1"/>
  <c r="CB48" i="10"/>
  <c r="CA48" i="10"/>
  <c r="CA62" i="10" s="1"/>
  <c r="BZ48" i="10"/>
  <c r="BZ62" i="10" s="1"/>
  <c r="BY48" i="10"/>
  <c r="BY62" i="10" s="1"/>
  <c r="BX48" i="10"/>
  <c r="BX62" i="10" s="1"/>
  <c r="BW48" i="10"/>
  <c r="BV48" i="10"/>
  <c r="BV62" i="10" s="1"/>
  <c r="BU48" i="10"/>
  <c r="BU62" i="10" s="1"/>
  <c r="BT48" i="10"/>
  <c r="BS48" i="10"/>
  <c r="BS62" i="10" s="1"/>
  <c r="BR48" i="10"/>
  <c r="BR62" i="10" s="1"/>
  <c r="BQ48" i="10"/>
  <c r="BQ62" i="10" s="1"/>
  <c r="BP48" i="10"/>
  <c r="BP62" i="10" s="1"/>
  <c r="BO48" i="10"/>
  <c r="BN48" i="10"/>
  <c r="BN62" i="10" s="1"/>
  <c r="BM48" i="10"/>
  <c r="BM62" i="10" s="1"/>
  <c r="BL48" i="10"/>
  <c r="BK48" i="10"/>
  <c r="BK62" i="10" s="1"/>
  <c r="BJ48" i="10"/>
  <c r="BJ62" i="10" s="1"/>
  <c r="BI48" i="10"/>
  <c r="BI62" i="10" s="1"/>
  <c r="BH48" i="10"/>
  <c r="BG48" i="10"/>
  <c r="BF48" i="10"/>
  <c r="BF62" i="10" s="1"/>
  <c r="BE48" i="10"/>
  <c r="BE62" i="10" s="1"/>
  <c r="BD48" i="10"/>
  <c r="BC48" i="10"/>
  <c r="BC62" i="10" s="1"/>
  <c r="BB48" i="10"/>
  <c r="BB62" i="10" s="1"/>
  <c r="BA48" i="10"/>
  <c r="BA62" i="10" s="1"/>
  <c r="AZ48" i="10"/>
  <c r="AY48" i="10"/>
  <c r="AX48" i="10"/>
  <c r="AX62" i="10" s="1"/>
  <c r="AW48" i="10"/>
  <c r="AW62" i="10" s="1"/>
  <c r="AV48" i="10"/>
  <c r="AU48" i="10"/>
  <c r="AU62" i="10" s="1"/>
  <c r="AT48" i="10"/>
  <c r="AT62" i="10" s="1"/>
  <c r="AS48" i="10"/>
  <c r="AS62" i="10" s="1"/>
  <c r="AR48" i="10"/>
  <c r="AQ48" i="10"/>
  <c r="AP48" i="10"/>
  <c r="AP62" i="10" s="1"/>
  <c r="AO48" i="10"/>
  <c r="AO62" i="10" s="1"/>
  <c r="AN48" i="10"/>
  <c r="AM48" i="10"/>
  <c r="AM62" i="10" s="1"/>
  <c r="AL48" i="10"/>
  <c r="AL62" i="10" s="1"/>
  <c r="AK48" i="10"/>
  <c r="AK62" i="10" s="1"/>
  <c r="AJ48" i="10"/>
  <c r="AI48" i="10"/>
  <c r="AH48" i="10"/>
  <c r="AH62" i="10" s="1"/>
  <c r="AG48" i="10"/>
  <c r="AG62" i="10" s="1"/>
  <c r="AF48" i="10"/>
  <c r="AE48" i="10"/>
  <c r="AE62" i="10" s="1"/>
  <c r="AD48" i="10"/>
  <c r="AD62" i="10" s="1"/>
  <c r="AC48" i="10"/>
  <c r="AC62" i="10" s="1"/>
  <c r="AB48" i="10"/>
  <c r="AA48" i="10"/>
  <c r="Z48" i="10"/>
  <c r="Z62" i="10" s="1"/>
  <c r="Y48" i="10"/>
  <c r="Y62" i="10" s="1"/>
  <c r="X48" i="10"/>
  <c r="W48" i="10"/>
  <c r="W62" i="10" s="1"/>
  <c r="V48" i="10"/>
  <c r="V62" i="10" s="1"/>
  <c r="U48" i="10"/>
  <c r="U62" i="10" s="1"/>
  <c r="T48" i="10"/>
  <c r="S48" i="10"/>
  <c r="R48" i="10"/>
  <c r="R62" i="10" s="1"/>
  <c r="Q48" i="10"/>
  <c r="Q62" i="10" s="1"/>
  <c r="P48" i="10"/>
  <c r="O48" i="10"/>
  <c r="O62" i="10" s="1"/>
  <c r="N48" i="10"/>
  <c r="N62" i="10" s="1"/>
  <c r="M48" i="10"/>
  <c r="M62" i="10" s="1"/>
  <c r="L48" i="10"/>
  <c r="K48" i="10"/>
  <c r="J48" i="10"/>
  <c r="J62" i="10" s="1"/>
  <c r="I48" i="10"/>
  <c r="I62" i="10" s="1"/>
  <c r="H48" i="10"/>
  <c r="G48" i="10"/>
  <c r="G62" i="10" s="1"/>
  <c r="F48" i="10"/>
  <c r="F62" i="10" s="1"/>
  <c r="E48" i="10"/>
  <c r="E62" i="10" s="1"/>
  <c r="D48" i="10"/>
  <c r="C48" i="10"/>
  <c r="CE47" i="10"/>
  <c r="Q71" i="10" l="1"/>
  <c r="AG71" i="10"/>
  <c r="AW71" i="10"/>
  <c r="BM71" i="10"/>
  <c r="CC71" i="10"/>
  <c r="E71" i="10"/>
  <c r="CB71" i="10"/>
  <c r="AT71" i="10"/>
  <c r="CE48" i="10"/>
  <c r="CE62" i="10"/>
  <c r="C428" i="10" s="1"/>
  <c r="AY71" i="10"/>
  <c r="CC52" i="10"/>
  <c r="CC67" i="10" s="1"/>
  <c r="BU52" i="10"/>
  <c r="BU67" i="10" s="1"/>
  <c r="BU71" i="10" s="1"/>
  <c r="BM52" i="10"/>
  <c r="BM67" i="10" s="1"/>
  <c r="BI52" i="10"/>
  <c r="BI67" i="10" s="1"/>
  <c r="BI71" i="10" s="1"/>
  <c r="BE52" i="10"/>
  <c r="BE67" i="10" s="1"/>
  <c r="BE71" i="10" s="1"/>
  <c r="AW52" i="10"/>
  <c r="AW67" i="10" s="1"/>
  <c r="AS52" i="10"/>
  <c r="AS67" i="10" s="1"/>
  <c r="AS71" i="10" s="1"/>
  <c r="AO52" i="10"/>
  <c r="AO67" i="10" s="1"/>
  <c r="AO71" i="10" s="1"/>
  <c r="AG52" i="10"/>
  <c r="AG67" i="10" s="1"/>
  <c r="AC52" i="10"/>
  <c r="AC67" i="10" s="1"/>
  <c r="AC71" i="10" s="1"/>
  <c r="Y52" i="10"/>
  <c r="Y67" i="10" s="1"/>
  <c r="Y71" i="10" s="1"/>
  <c r="Q52" i="10"/>
  <c r="Q67" i="10" s="1"/>
  <c r="M52" i="10"/>
  <c r="M67" i="10" s="1"/>
  <c r="M71" i="10" s="1"/>
  <c r="I52" i="10"/>
  <c r="I67" i="10" s="1"/>
  <c r="I71" i="10" s="1"/>
  <c r="CF76" i="10"/>
  <c r="BY52" i="10" s="1"/>
  <c r="BY67" i="10" s="1"/>
  <c r="BY71" i="10" s="1"/>
  <c r="CB52" i="10"/>
  <c r="CB67" i="10" s="1"/>
  <c r="BX52" i="10"/>
  <c r="BX67" i="10" s="1"/>
  <c r="BX71" i="10" s="1"/>
  <c r="BT52" i="10"/>
  <c r="BT67" i="10" s="1"/>
  <c r="BT71" i="10" s="1"/>
  <c r="BP52" i="10"/>
  <c r="BP67" i="10" s="1"/>
  <c r="BP71" i="10" s="1"/>
  <c r="BL52" i="10"/>
  <c r="BL67" i="10" s="1"/>
  <c r="BH52" i="10"/>
  <c r="BH67" i="10" s="1"/>
  <c r="BD52" i="10"/>
  <c r="BD67" i="10" s="1"/>
  <c r="BD71" i="10" s="1"/>
  <c r="AZ52" i="10"/>
  <c r="AZ67" i="10" s="1"/>
  <c r="AV52" i="10"/>
  <c r="AV67" i="10" s="1"/>
  <c r="AR52" i="10"/>
  <c r="AR67" i="10" s="1"/>
  <c r="AN52" i="10"/>
  <c r="AN67" i="10" s="1"/>
  <c r="AN71" i="10" s="1"/>
  <c r="AJ52" i="10"/>
  <c r="AJ67" i="10" s="1"/>
  <c r="AF52" i="10"/>
  <c r="AF67" i="10" s="1"/>
  <c r="AF71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H71" i="10" s="1"/>
  <c r="X71" i="10"/>
  <c r="BL71" i="10"/>
  <c r="E52" i="10"/>
  <c r="E67" i="10" s="1"/>
  <c r="AA52" i="10"/>
  <c r="AA67" i="10" s="1"/>
  <c r="AQ52" i="10"/>
  <c r="AQ67" i="10" s="1"/>
  <c r="BO52" i="10"/>
  <c r="BO67" i="10" s="1"/>
  <c r="BO71" i="10" s="1"/>
  <c r="L71" i="10"/>
  <c r="BH71" i="10"/>
  <c r="F612" i="10"/>
  <c r="C430" i="10"/>
  <c r="P71" i="10"/>
  <c r="AV71" i="10"/>
  <c r="D438" i="10"/>
  <c r="N71" i="10"/>
  <c r="AD71" i="10"/>
  <c r="BZ71" i="10"/>
  <c r="AA71" i="10"/>
  <c r="AQ71" i="10"/>
  <c r="BW71" i="10"/>
  <c r="K612" i="10"/>
  <c r="C465" i="10"/>
  <c r="K52" i="10"/>
  <c r="K67" i="10" s="1"/>
  <c r="K71" i="10" s="1"/>
  <c r="S52" i="10"/>
  <c r="S67" i="10" s="1"/>
  <c r="S71" i="10" s="1"/>
  <c r="AI52" i="10"/>
  <c r="AI67" i="10" s="1"/>
  <c r="AI71" i="10" s="1"/>
  <c r="AY52" i="10"/>
  <c r="AY67" i="10" s="1"/>
  <c r="BG52" i="10"/>
  <c r="BG67" i="10" s="1"/>
  <c r="BG71" i="10" s="1"/>
  <c r="BW52" i="10"/>
  <c r="BW67" i="10" s="1"/>
  <c r="T71" i="10"/>
  <c r="AB71" i="10"/>
  <c r="AJ71" i="10"/>
  <c r="AR71" i="10"/>
  <c r="AZ71" i="10"/>
  <c r="F52" i="10"/>
  <c r="F67" i="10" s="1"/>
  <c r="F71" i="10" s="1"/>
  <c r="N52" i="10"/>
  <c r="N67" i="10" s="1"/>
  <c r="V52" i="10"/>
  <c r="V67" i="10" s="1"/>
  <c r="V71" i="10" s="1"/>
  <c r="AD52" i="10"/>
  <c r="AD67" i="10" s="1"/>
  <c r="AL52" i="10"/>
  <c r="AL67" i="10" s="1"/>
  <c r="AL71" i="10" s="1"/>
  <c r="AT52" i="10"/>
  <c r="AT67" i="10" s="1"/>
  <c r="BB52" i="10"/>
  <c r="BB67" i="10" s="1"/>
  <c r="BB71" i="10" s="1"/>
  <c r="BJ52" i="10"/>
  <c r="BJ67" i="10" s="1"/>
  <c r="BJ71" i="10" s="1"/>
  <c r="BR52" i="10"/>
  <c r="BR67" i="10" s="1"/>
  <c r="BR71" i="10" s="1"/>
  <c r="BZ52" i="10"/>
  <c r="BZ67" i="10" s="1"/>
  <c r="D339" i="10"/>
  <c r="C482" i="10" s="1"/>
  <c r="F524" i="10"/>
  <c r="F528" i="10"/>
  <c r="F532" i="10"/>
  <c r="F536" i="10"/>
  <c r="F540" i="10"/>
  <c r="F545" i="10"/>
  <c r="F550" i="10"/>
  <c r="D612" i="10"/>
  <c r="E204" i="10"/>
  <c r="C476" i="10" s="1"/>
  <c r="C458" i="10"/>
  <c r="H499" i="10"/>
  <c r="F501" i="10"/>
  <c r="F505" i="10"/>
  <c r="H507" i="10"/>
  <c r="F509" i="10"/>
  <c r="F513" i="10"/>
  <c r="F517" i="10"/>
  <c r="F523" i="10"/>
  <c r="H525" i="10"/>
  <c r="F527" i="10"/>
  <c r="F531" i="10"/>
  <c r="H533" i="10"/>
  <c r="F535" i="10"/>
  <c r="H537" i="10"/>
  <c r="F539" i="10"/>
  <c r="F544" i="10"/>
  <c r="D242" i="10"/>
  <c r="B448" i="10" s="1"/>
  <c r="C645" i="10" l="1"/>
  <c r="C570" i="10"/>
  <c r="C690" i="10"/>
  <c r="C518" i="10"/>
  <c r="C710" i="10"/>
  <c r="C538" i="10"/>
  <c r="G538" i="10" s="1"/>
  <c r="C632" i="10"/>
  <c r="C547" i="10"/>
  <c r="C687" i="10"/>
  <c r="C515" i="10"/>
  <c r="C684" i="10"/>
  <c r="C512" i="10"/>
  <c r="C569" i="10"/>
  <c r="C644" i="10"/>
  <c r="C678" i="10"/>
  <c r="C506" i="10"/>
  <c r="G506" i="10" s="1"/>
  <c r="C614" i="10"/>
  <c r="C550" i="10"/>
  <c r="C552" i="10"/>
  <c r="C618" i="10"/>
  <c r="C676" i="10"/>
  <c r="C504" i="10"/>
  <c r="G504" i="10" s="1"/>
  <c r="C627" i="10"/>
  <c r="C560" i="10"/>
  <c r="C697" i="10"/>
  <c r="C525" i="10"/>
  <c r="G525" i="10" s="1"/>
  <c r="C706" i="10"/>
  <c r="C534" i="10"/>
  <c r="G534" i="10" s="1"/>
  <c r="C634" i="10"/>
  <c r="C554" i="10"/>
  <c r="C626" i="10"/>
  <c r="C563" i="10"/>
  <c r="C703" i="10"/>
  <c r="C531" i="10"/>
  <c r="C671" i="10"/>
  <c r="C499" i="10"/>
  <c r="G499" i="10" s="1"/>
  <c r="C621" i="10"/>
  <c r="C561" i="10"/>
  <c r="C617" i="10"/>
  <c r="C555" i="10"/>
  <c r="C700" i="10"/>
  <c r="C528" i="10"/>
  <c r="G528" i="10" s="1"/>
  <c r="C501" i="10"/>
  <c r="G501" i="10" s="1"/>
  <c r="C673" i="10"/>
  <c r="C705" i="10"/>
  <c r="C533" i="10"/>
  <c r="G533" i="10" s="1"/>
  <c r="C624" i="10"/>
  <c r="C549" i="10"/>
  <c r="C565" i="10"/>
  <c r="C640" i="10"/>
  <c r="C674" i="10"/>
  <c r="C502" i="10"/>
  <c r="G502" i="10" s="1"/>
  <c r="C694" i="10"/>
  <c r="C522" i="10"/>
  <c r="C641" i="10"/>
  <c r="C566" i="10"/>
  <c r="C693" i="10"/>
  <c r="C521" i="10"/>
  <c r="C643" i="10"/>
  <c r="C568" i="10"/>
  <c r="C679" i="10"/>
  <c r="C507" i="10"/>
  <c r="G507" i="10" s="1"/>
  <c r="C689" i="10"/>
  <c r="C517" i="10"/>
  <c r="G517" i="10" s="1"/>
  <c r="C711" i="10"/>
  <c r="C539" i="10"/>
  <c r="G539" i="10" s="1"/>
  <c r="C670" i="10"/>
  <c r="C498" i="10"/>
  <c r="C574" i="10"/>
  <c r="C620" i="10"/>
  <c r="C682" i="10"/>
  <c r="C510" i="10"/>
  <c r="C628" i="10"/>
  <c r="C545" i="10"/>
  <c r="C685" i="10"/>
  <c r="C513" i="10"/>
  <c r="G513" i="10" s="1"/>
  <c r="C681" i="10"/>
  <c r="C509" i="10"/>
  <c r="C677" i="10"/>
  <c r="C505" i="10"/>
  <c r="G505" i="10" s="1"/>
  <c r="C636" i="10"/>
  <c r="C553" i="10"/>
  <c r="C631" i="10"/>
  <c r="C542" i="10"/>
  <c r="C709" i="10"/>
  <c r="C537" i="10"/>
  <c r="G537" i="10" s="1"/>
  <c r="C708" i="10"/>
  <c r="C536" i="10"/>
  <c r="G536" i="10" s="1"/>
  <c r="C571" i="10"/>
  <c r="C646" i="10"/>
  <c r="C695" i="10"/>
  <c r="C523" i="10"/>
  <c r="G523" i="10" s="1"/>
  <c r="C637" i="10"/>
  <c r="C557" i="10"/>
  <c r="C692" i="10"/>
  <c r="C520" i="10"/>
  <c r="G520" i="10" s="1"/>
  <c r="C713" i="10"/>
  <c r="C541" i="10"/>
  <c r="C625" i="10"/>
  <c r="C544" i="10"/>
  <c r="C573" i="10"/>
  <c r="C622" i="10"/>
  <c r="C638" i="10"/>
  <c r="C558" i="10"/>
  <c r="C698" i="10"/>
  <c r="C526" i="10"/>
  <c r="C701" i="10"/>
  <c r="C529" i="10"/>
  <c r="BV52" i="10"/>
  <c r="BV67" i="10" s="1"/>
  <c r="BV71" i="10" s="1"/>
  <c r="BN52" i="10"/>
  <c r="BN67" i="10" s="1"/>
  <c r="BN71" i="10" s="1"/>
  <c r="BF52" i="10"/>
  <c r="BF67" i="10" s="1"/>
  <c r="BF71" i="10" s="1"/>
  <c r="AP52" i="10"/>
  <c r="AP67" i="10" s="1"/>
  <c r="AP71" i="10" s="1"/>
  <c r="AH52" i="10"/>
  <c r="AH67" i="10" s="1"/>
  <c r="AH71" i="10" s="1"/>
  <c r="Z52" i="10"/>
  <c r="Z67" i="10" s="1"/>
  <c r="Z71" i="10" s="1"/>
  <c r="R52" i="10"/>
  <c r="R67" i="10" s="1"/>
  <c r="R71" i="10" s="1"/>
  <c r="D52" i="10"/>
  <c r="D67" i="10" s="1"/>
  <c r="D71" i="10" s="1"/>
  <c r="BS52" i="10"/>
  <c r="BS67" i="10" s="1"/>
  <c r="BS71" i="10" s="1"/>
  <c r="AM52" i="10"/>
  <c r="AM67" i="10" s="1"/>
  <c r="AM71" i="10" s="1"/>
  <c r="G52" i="10"/>
  <c r="G67" i="10" s="1"/>
  <c r="G71" i="10" s="1"/>
  <c r="CA52" i="10"/>
  <c r="CA67" i="10" s="1"/>
  <c r="CA71" i="10" s="1"/>
  <c r="BK52" i="10"/>
  <c r="BK67" i="10" s="1"/>
  <c r="BK71" i="10" s="1"/>
  <c r="AU52" i="10"/>
  <c r="AU67" i="10" s="1"/>
  <c r="AU71" i="10" s="1"/>
  <c r="W52" i="10"/>
  <c r="W67" i="10" s="1"/>
  <c r="W71" i="10" s="1"/>
  <c r="C52" i="10"/>
  <c r="AX52" i="10"/>
  <c r="AX67" i="10" s="1"/>
  <c r="AX71" i="10" s="1"/>
  <c r="J52" i="10"/>
  <c r="J67" i="10" s="1"/>
  <c r="J71" i="10" s="1"/>
  <c r="BC52" i="10"/>
  <c r="BC67" i="10" s="1"/>
  <c r="BC71" i="10" s="1"/>
  <c r="AE52" i="10"/>
  <c r="AE67" i="10" s="1"/>
  <c r="AE71" i="10" s="1"/>
  <c r="O52" i="10"/>
  <c r="O67" i="10" s="1"/>
  <c r="O71" i="10" s="1"/>
  <c r="U52" i="10"/>
  <c r="U67" i="10" s="1"/>
  <c r="U71" i="10" s="1"/>
  <c r="AK52" i="10"/>
  <c r="AK67" i="10" s="1"/>
  <c r="AK71" i="10" s="1"/>
  <c r="BA52" i="10"/>
  <c r="BA67" i="10" s="1"/>
  <c r="BA71" i="10" s="1"/>
  <c r="BQ52" i="10"/>
  <c r="BQ67" i="10" s="1"/>
  <c r="BQ71" i="10" s="1"/>
  <c r="C702" i="10" l="1"/>
  <c r="C530" i="10"/>
  <c r="C683" i="10"/>
  <c r="C511" i="10"/>
  <c r="G512" i="10"/>
  <c r="H512" i="10"/>
  <c r="G518" i="10"/>
  <c r="H518" i="10"/>
  <c r="C619" i="10"/>
  <c r="C648" i="10" s="1"/>
  <c r="M716" i="10" s="1"/>
  <c r="C559" i="10"/>
  <c r="G509" i="10"/>
  <c r="H509" i="10"/>
  <c r="G522" i="10"/>
  <c r="H522" i="10"/>
  <c r="G531" i="10"/>
  <c r="H531" i="10"/>
  <c r="C633" i="10"/>
  <c r="C548" i="10"/>
  <c r="C629" i="10"/>
  <c r="C551" i="10"/>
  <c r="C675" i="10"/>
  <c r="C503" i="10"/>
  <c r="C704" i="10"/>
  <c r="C532" i="10"/>
  <c r="G532" i="10" s="1"/>
  <c r="G545" i="10"/>
  <c r="H545" i="10"/>
  <c r="G521" i="10"/>
  <c r="H521" i="10"/>
  <c r="C680" i="10"/>
  <c r="C508" i="10"/>
  <c r="C639" i="10"/>
  <c r="C564" i="10"/>
  <c r="C567" i="10"/>
  <c r="C642" i="10"/>
  <c r="G550" i="10"/>
  <c r="H550" i="10"/>
  <c r="G515" i="10"/>
  <c r="H515" i="10"/>
  <c r="C688" i="10"/>
  <c r="C516" i="10"/>
  <c r="G516" i="10" s="1"/>
  <c r="C672" i="10"/>
  <c r="C500" i="10"/>
  <c r="G500" i="10" s="1"/>
  <c r="C686" i="10"/>
  <c r="C514" i="10"/>
  <c r="C712" i="10"/>
  <c r="C540" i="10"/>
  <c r="G540" i="10" s="1"/>
  <c r="C691" i="10"/>
  <c r="C519" i="10"/>
  <c r="G526" i="10"/>
  <c r="H526" i="10"/>
  <c r="C623" i="10"/>
  <c r="C562" i="10"/>
  <c r="C543" i="10"/>
  <c r="C616" i="10"/>
  <c r="C635" i="10"/>
  <c r="C556" i="10"/>
  <c r="C699" i="10"/>
  <c r="C527" i="10"/>
  <c r="G527" i="10" s="1"/>
  <c r="C630" i="10"/>
  <c r="C546" i="10"/>
  <c r="C696" i="10"/>
  <c r="C524" i="10"/>
  <c r="C67" i="10"/>
  <c r="CE52" i="10"/>
  <c r="C647" i="10"/>
  <c r="C572" i="10"/>
  <c r="C669" i="10"/>
  <c r="C497" i="10"/>
  <c r="G497" i="10" s="1"/>
  <c r="C707" i="10"/>
  <c r="C535" i="10"/>
  <c r="G535" i="10" s="1"/>
  <c r="G529" i="10"/>
  <c r="H529" i="10"/>
  <c r="G544" i="10"/>
  <c r="H544" i="10"/>
  <c r="G510" i="10"/>
  <c r="H510" i="10"/>
  <c r="G498" i="10"/>
  <c r="H498" i="10" s="1"/>
  <c r="D615" i="10"/>
  <c r="G511" i="10" l="1"/>
  <c r="H511" i="10"/>
  <c r="G524" i="10"/>
  <c r="H524" i="10"/>
  <c r="CE67" i="10"/>
  <c r="C71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10" i="10"/>
  <c r="D702" i="10"/>
  <c r="D694" i="10"/>
  <c r="D686" i="10"/>
  <c r="D683" i="10"/>
  <c r="D679" i="10"/>
  <c r="D675" i="10"/>
  <c r="D709" i="10"/>
  <c r="D701" i="10"/>
  <c r="D693" i="10"/>
  <c r="D684" i="10"/>
  <c r="D680" i="10"/>
  <c r="D676" i="10"/>
  <c r="D672" i="10"/>
  <c r="D706" i="10"/>
  <c r="D698" i="10"/>
  <c r="D690" i="10"/>
  <c r="D685" i="10"/>
  <c r="D681" i="10"/>
  <c r="D677" i="10"/>
  <c r="D673" i="10"/>
  <c r="D689" i="10"/>
  <c r="D674" i="10"/>
  <c r="D647" i="10"/>
  <c r="D646" i="10"/>
  <c r="D645" i="10"/>
  <c r="D629" i="10"/>
  <c r="D626" i="10"/>
  <c r="D623" i="10"/>
  <c r="D621" i="10"/>
  <c r="D619" i="10"/>
  <c r="D617" i="10"/>
  <c r="D697" i="10"/>
  <c r="D678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5" i="10"/>
  <c r="D682" i="10"/>
  <c r="D671" i="10"/>
  <c r="D668" i="10"/>
  <c r="D628" i="10"/>
  <c r="D622" i="10"/>
  <c r="D620" i="10"/>
  <c r="D618" i="10"/>
  <c r="D616" i="10"/>
  <c r="D713" i="10"/>
  <c r="D670" i="10"/>
  <c r="D627" i="10"/>
  <c r="D669" i="10"/>
  <c r="G508" i="10"/>
  <c r="H508" i="10"/>
  <c r="G503" i="10"/>
  <c r="H503" i="10"/>
  <c r="G530" i="10"/>
  <c r="H530" i="10"/>
  <c r="G546" i="10"/>
  <c r="H546" i="10"/>
  <c r="G519" i="10"/>
  <c r="H519" i="10"/>
  <c r="G514" i="10"/>
  <c r="H514" i="10"/>
  <c r="C496" i="10" l="1"/>
  <c r="C668" i="10"/>
  <c r="C715" i="10" s="1"/>
  <c r="D715" i="10"/>
  <c r="C433" i="10"/>
  <c r="C441" i="10" s="1"/>
  <c r="CE71" i="10"/>
  <c r="C716" i="10" s="1"/>
  <c r="E612" i="10"/>
  <c r="E623" i="10"/>
  <c r="E712" i="10" l="1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716" i="10"/>
  <c r="E707" i="10"/>
  <c r="E699" i="10"/>
  <c r="E691" i="10"/>
  <c r="E684" i="10"/>
  <c r="E680" i="10"/>
  <c r="E676" i="10"/>
  <c r="E672" i="10"/>
  <c r="E706" i="10"/>
  <c r="E698" i="10"/>
  <c r="E690" i="10"/>
  <c r="E685" i="10"/>
  <c r="E681" i="10"/>
  <c r="E677" i="10"/>
  <c r="E673" i="10"/>
  <c r="E711" i="10"/>
  <c r="E703" i="10"/>
  <c r="E695" i="10"/>
  <c r="E687" i="10"/>
  <c r="E682" i="10"/>
  <c r="E678" i="10"/>
  <c r="E674" i="10"/>
  <c r="E670" i="10"/>
  <c r="E686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75" i="10"/>
  <c r="E671" i="10"/>
  <c r="E668" i="10"/>
  <c r="E628" i="10"/>
  <c r="E702" i="10"/>
  <c r="E679" i="10"/>
  <c r="E669" i="10"/>
  <c r="E627" i="10"/>
  <c r="E647" i="10"/>
  <c r="E645" i="10"/>
  <c r="E629" i="10"/>
  <c r="E626" i="10"/>
  <c r="E710" i="10"/>
  <c r="E646" i="10"/>
  <c r="E683" i="10"/>
  <c r="G496" i="10"/>
  <c r="H496" i="10" s="1"/>
  <c r="E715" i="10" l="1"/>
  <c r="F624" i="10"/>
  <c r="F713" i="10" l="1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2" i="10"/>
  <c r="F704" i="10"/>
  <c r="F696" i="10"/>
  <c r="F688" i="10"/>
  <c r="F681" i="10"/>
  <c r="F677" i="10"/>
  <c r="F673" i="10"/>
  <c r="F711" i="10"/>
  <c r="F703" i="10"/>
  <c r="F695" i="10"/>
  <c r="F687" i="10"/>
  <c r="F682" i="10"/>
  <c r="F678" i="10"/>
  <c r="F674" i="10"/>
  <c r="F670" i="10"/>
  <c r="F708" i="10"/>
  <c r="F700" i="10"/>
  <c r="F692" i="10"/>
  <c r="F683" i="10"/>
  <c r="F679" i="10"/>
  <c r="F675" i="10"/>
  <c r="F671" i="10"/>
  <c r="F716" i="10"/>
  <c r="F684" i="10"/>
  <c r="F668" i="10"/>
  <c r="F628" i="10"/>
  <c r="F691" i="10"/>
  <c r="F672" i="10"/>
  <c r="F669" i="10"/>
  <c r="F627" i="10"/>
  <c r="F699" i="10"/>
  <c r="F676" i="10"/>
  <c r="F647" i="10"/>
  <c r="F646" i="10"/>
  <c r="F645" i="10"/>
  <c r="F629" i="10"/>
  <c r="F626" i="10"/>
  <c r="F643" i="10"/>
  <c r="F641" i="10"/>
  <c r="F639" i="10"/>
  <c r="F637" i="10"/>
  <c r="F635" i="10"/>
  <c r="F633" i="10"/>
  <c r="F631" i="10"/>
  <c r="F680" i="10"/>
  <c r="F625" i="10"/>
  <c r="F707" i="10"/>
  <c r="F644" i="10"/>
  <c r="F642" i="10"/>
  <c r="F640" i="10"/>
  <c r="F638" i="10"/>
  <c r="F636" i="10"/>
  <c r="F634" i="10"/>
  <c r="F632" i="10"/>
  <c r="F630" i="10"/>
  <c r="F715" i="10" l="1"/>
  <c r="G625" i="10"/>
  <c r="G710" i="10" l="1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9" i="10"/>
  <c r="G701" i="10"/>
  <c r="G693" i="10"/>
  <c r="G685" i="10"/>
  <c r="G682" i="10"/>
  <c r="G678" i="10"/>
  <c r="G674" i="10"/>
  <c r="G708" i="10"/>
  <c r="G700" i="10"/>
  <c r="G692" i="10"/>
  <c r="G683" i="10"/>
  <c r="G679" i="10"/>
  <c r="G675" i="10"/>
  <c r="G671" i="10"/>
  <c r="G713" i="10"/>
  <c r="G705" i="10"/>
  <c r="G697" i="10"/>
  <c r="G689" i="10"/>
  <c r="G684" i="10"/>
  <c r="G680" i="10"/>
  <c r="G676" i="10"/>
  <c r="G672" i="10"/>
  <c r="G712" i="10"/>
  <c r="G681" i="10"/>
  <c r="G669" i="10"/>
  <c r="G627" i="10"/>
  <c r="G688" i="10"/>
  <c r="G647" i="10"/>
  <c r="G646" i="10"/>
  <c r="G645" i="10"/>
  <c r="G629" i="10"/>
  <c r="G626" i="10"/>
  <c r="G715" i="10" s="1"/>
  <c r="G696" i="10"/>
  <c r="G673" i="10"/>
  <c r="G67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68" i="10"/>
  <c r="G628" i="10"/>
  <c r="H628" i="10" s="1"/>
  <c r="G704" i="10"/>
  <c r="G677" i="10"/>
  <c r="H716" i="10" l="1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6" i="10"/>
  <c r="H698" i="10"/>
  <c r="H690" i="10"/>
  <c r="H683" i="10"/>
  <c r="H679" i="10"/>
  <c r="H675" i="10"/>
  <c r="H713" i="10"/>
  <c r="H705" i="10"/>
  <c r="H697" i="10"/>
  <c r="H689" i="10"/>
  <c r="H684" i="10"/>
  <c r="H680" i="10"/>
  <c r="H676" i="10"/>
  <c r="H672" i="10"/>
  <c r="H710" i="10"/>
  <c r="H702" i="10"/>
  <c r="H694" i="10"/>
  <c r="H686" i="10"/>
  <c r="H681" i="10"/>
  <c r="H677" i="10"/>
  <c r="H673" i="10"/>
  <c r="H709" i="10"/>
  <c r="H678" i="10"/>
  <c r="H671" i="10"/>
  <c r="H647" i="10"/>
  <c r="H646" i="10"/>
  <c r="H645" i="10"/>
  <c r="H629" i="10"/>
  <c r="H685" i="10"/>
  <c r="H682" i="10"/>
  <c r="H670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3" i="10"/>
  <c r="H668" i="10"/>
  <c r="H701" i="10"/>
  <c r="H674" i="10"/>
  <c r="H669" i="10"/>
  <c r="H715" i="10" l="1"/>
  <c r="I629" i="10"/>
  <c r="I712" i="10" l="1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11" i="10"/>
  <c r="I703" i="10"/>
  <c r="I695" i="10"/>
  <c r="I687" i="10"/>
  <c r="I684" i="10"/>
  <c r="I680" i="10"/>
  <c r="I676" i="10"/>
  <c r="I672" i="10"/>
  <c r="I710" i="10"/>
  <c r="I702" i="10"/>
  <c r="I694" i="10"/>
  <c r="I686" i="10"/>
  <c r="I681" i="10"/>
  <c r="I677" i="10"/>
  <c r="I673" i="10"/>
  <c r="I669" i="10"/>
  <c r="I716" i="10"/>
  <c r="I707" i="10"/>
  <c r="I699" i="10"/>
  <c r="I691" i="10"/>
  <c r="I682" i="10"/>
  <c r="I678" i="10"/>
  <c r="I674" i="10"/>
  <c r="I670" i="10"/>
  <c r="I706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9" i="10"/>
  <c r="I668" i="10"/>
  <c r="I690" i="10"/>
  <c r="I683" i="10"/>
  <c r="I698" i="10"/>
  <c r="I646" i="10"/>
  <c r="I671" i="10"/>
  <c r="I645" i="10"/>
  <c r="I647" i="10"/>
  <c r="I715" i="10" l="1"/>
  <c r="J630" i="10"/>
  <c r="J713" i="10" l="1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08" i="10"/>
  <c r="J700" i="10"/>
  <c r="J692" i="10"/>
  <c r="J681" i="10"/>
  <c r="J677" i="10"/>
  <c r="J673" i="10"/>
  <c r="J716" i="10"/>
  <c r="J707" i="10"/>
  <c r="J699" i="10"/>
  <c r="J691" i="10"/>
  <c r="J682" i="10"/>
  <c r="J678" i="10"/>
  <c r="J674" i="10"/>
  <c r="J670" i="10"/>
  <c r="J712" i="10"/>
  <c r="J704" i="10"/>
  <c r="J696" i="10"/>
  <c r="J688" i="10"/>
  <c r="J683" i="10"/>
  <c r="J679" i="10"/>
  <c r="J675" i="10"/>
  <c r="J671" i="10"/>
  <c r="J703" i="10"/>
  <c r="J672" i="10"/>
  <c r="J668" i="10"/>
  <c r="J711" i="10"/>
  <c r="J676" i="10"/>
  <c r="J687" i="10"/>
  <c r="J680" i="10"/>
  <c r="J669" i="10"/>
  <c r="J647" i="10"/>
  <c r="L647" i="10" s="1"/>
  <c r="J646" i="10"/>
  <c r="J645" i="10"/>
  <c r="J644" i="10"/>
  <c r="K644" i="10" s="1"/>
  <c r="J642" i="10"/>
  <c r="J640" i="10"/>
  <c r="J638" i="10"/>
  <c r="J636" i="10"/>
  <c r="J634" i="10"/>
  <c r="J632" i="10"/>
  <c r="J695" i="10"/>
  <c r="J684" i="10"/>
  <c r="J643" i="10"/>
  <c r="J635" i="10"/>
  <c r="J641" i="10"/>
  <c r="J633" i="10"/>
  <c r="J639" i="10"/>
  <c r="J631" i="10"/>
  <c r="J637" i="10"/>
  <c r="J715" i="10" l="1"/>
  <c r="L716" i="10"/>
  <c r="L711" i="10"/>
  <c r="M711" i="10" s="1"/>
  <c r="L707" i="10"/>
  <c r="M707" i="10" s="1"/>
  <c r="L703" i="10"/>
  <c r="M703" i="10" s="1"/>
  <c r="L699" i="10"/>
  <c r="M699" i="10" s="1"/>
  <c r="L695" i="10"/>
  <c r="M695" i="10" s="1"/>
  <c r="L691" i="10"/>
  <c r="M691" i="10" s="1"/>
  <c r="L687" i="10"/>
  <c r="M687" i="10" s="1"/>
  <c r="L712" i="10"/>
  <c r="M712" i="10" s="1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M688" i="10" s="1"/>
  <c r="L710" i="10"/>
  <c r="M710" i="10" s="1"/>
  <c r="L702" i="10"/>
  <c r="M702" i="10" s="1"/>
  <c r="L694" i="10"/>
  <c r="M694" i="10" s="1"/>
  <c r="L686" i="10"/>
  <c r="M686" i="10" s="1"/>
  <c r="L683" i="10"/>
  <c r="M683" i="10" s="1"/>
  <c r="L679" i="10"/>
  <c r="M679" i="10" s="1"/>
  <c r="L675" i="10"/>
  <c r="M675" i="10" s="1"/>
  <c r="L671" i="10"/>
  <c r="M671" i="10" s="1"/>
  <c r="L709" i="10"/>
  <c r="M709" i="10" s="1"/>
  <c r="L701" i="10"/>
  <c r="M701" i="10" s="1"/>
  <c r="L693" i="10"/>
  <c r="M693" i="10" s="1"/>
  <c r="L685" i="10"/>
  <c r="M685" i="10" s="1"/>
  <c r="L684" i="10"/>
  <c r="M684" i="10" s="1"/>
  <c r="L680" i="10"/>
  <c r="M680" i="10" s="1"/>
  <c r="L676" i="10"/>
  <c r="M676" i="10" s="1"/>
  <c r="L672" i="10"/>
  <c r="M672" i="10" s="1"/>
  <c r="L706" i="10"/>
  <c r="M706" i="10" s="1"/>
  <c r="L698" i="10"/>
  <c r="M698" i="10" s="1"/>
  <c r="L690" i="10"/>
  <c r="M690" i="10" s="1"/>
  <c r="L681" i="10"/>
  <c r="M681" i="10" s="1"/>
  <c r="L677" i="10"/>
  <c r="M677" i="10" s="1"/>
  <c r="L673" i="10"/>
  <c r="M673" i="10" s="1"/>
  <c r="L669" i="10"/>
  <c r="M669" i="10" s="1"/>
  <c r="L697" i="10"/>
  <c r="M697" i="10" s="1"/>
  <c r="L682" i="10"/>
  <c r="M682" i="10" s="1"/>
  <c r="L705" i="10"/>
  <c r="M705" i="10" s="1"/>
  <c r="L713" i="10"/>
  <c r="M713" i="10" s="1"/>
  <c r="L674" i="10"/>
  <c r="M674" i="10" s="1"/>
  <c r="L668" i="10"/>
  <c r="L689" i="10"/>
  <c r="M689" i="10" s="1"/>
  <c r="L670" i="10"/>
  <c r="M670" i="10" s="1"/>
  <c r="L678" i="10"/>
  <c r="M678" i="10" s="1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3" i="10"/>
  <c r="K705" i="10"/>
  <c r="K697" i="10"/>
  <c r="K689" i="10"/>
  <c r="K682" i="10"/>
  <c r="K678" i="10"/>
  <c r="K674" i="10"/>
  <c r="K712" i="10"/>
  <c r="K704" i="10"/>
  <c r="K696" i="10"/>
  <c r="K688" i="10"/>
  <c r="K683" i="10"/>
  <c r="K679" i="10"/>
  <c r="K675" i="10"/>
  <c r="K671" i="10"/>
  <c r="K709" i="10"/>
  <c r="K701" i="10"/>
  <c r="K693" i="10"/>
  <c r="K685" i="10"/>
  <c r="K684" i="10"/>
  <c r="K680" i="10"/>
  <c r="K676" i="10"/>
  <c r="K672" i="10"/>
  <c r="K700" i="10"/>
  <c r="K670" i="10"/>
  <c r="K708" i="10"/>
  <c r="K673" i="10"/>
  <c r="K669" i="10"/>
  <c r="K677" i="10"/>
  <c r="K681" i="10"/>
  <c r="K668" i="10"/>
  <c r="K715" i="10" s="1"/>
  <c r="K692" i="10"/>
  <c r="L715" i="10" l="1"/>
  <c r="M668" i="10"/>
  <c r="M715" i="10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815" i="1" s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C615" i="1"/>
  <c r="B440" i="1"/>
  <c r="C48" i="1"/>
  <c r="C62" i="1" s="1"/>
  <c r="E734" i="1" s="1"/>
  <c r="V815" i="1"/>
  <c r="C120" i="8"/>
  <c r="F815" i="1"/>
  <c r="O816" i="1"/>
  <c r="E372" i="9"/>
  <c r="E44" i="9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H300" i="9"/>
  <c r="G10" i="4"/>
  <c r="F10" i="4"/>
  <c r="I372" i="9"/>
  <c r="M816" i="1"/>
  <c r="I366" i="9"/>
  <c r="C430" i="1"/>
  <c r="I381" i="9"/>
  <c r="CF77" i="1"/>
  <c r="Q816" i="1"/>
  <c r="G612" i="1"/>
  <c r="E800" i="1"/>
  <c r="E812" i="1"/>
  <c r="E749" i="1"/>
  <c r="E787" i="1"/>
  <c r="E300" i="9"/>
  <c r="B10" i="4" l="1"/>
  <c r="C141" i="8"/>
  <c r="F13" i="6"/>
  <c r="I380" i="9"/>
  <c r="K816" i="1"/>
  <c r="C434" i="1"/>
  <c r="E757" i="1"/>
  <c r="E108" i="9"/>
  <c r="E752" i="1"/>
  <c r="I300" i="9"/>
  <c r="E792" i="1"/>
  <c r="E788" i="1"/>
  <c r="C204" i="9"/>
  <c r="E776" i="1"/>
  <c r="E790" i="1"/>
  <c r="I172" i="9"/>
  <c r="E775" i="1"/>
  <c r="E807" i="1"/>
  <c r="F332" i="9"/>
  <c r="E791" i="1"/>
  <c r="D268" i="9"/>
  <c r="E737" i="1"/>
  <c r="C236" i="9"/>
  <c r="E783" i="1"/>
  <c r="C12" i="9"/>
  <c r="I140" i="9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T52" i="1" s="1"/>
  <c r="BT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AM52" i="1"/>
  <c r="AM67" i="1" s="1"/>
  <c r="BQ52" i="1"/>
  <c r="BQ67" i="1" s="1"/>
  <c r="BQ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AW52" i="1"/>
  <c r="AW67" i="1" s="1"/>
  <c r="AW71" i="1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F52" i="1" l="1"/>
  <c r="F67" i="1" s="1"/>
  <c r="F71" i="1" s="1"/>
  <c r="C671" i="1" s="1"/>
  <c r="BF52" i="1"/>
  <c r="BF67" i="1" s="1"/>
  <c r="BF71" i="1" s="1"/>
  <c r="C638" i="1"/>
  <c r="I277" i="9"/>
  <c r="C558" i="1"/>
  <c r="J803" i="1"/>
  <c r="BT71" i="1"/>
  <c r="I305" i="9"/>
  <c r="F21" i="9"/>
  <c r="C499" i="1"/>
  <c r="G499" i="1" s="1"/>
  <c r="C562" i="1"/>
  <c r="F309" i="9"/>
  <c r="C623" i="1"/>
  <c r="C614" i="1"/>
  <c r="H245" i="9"/>
  <c r="C550" i="1"/>
  <c r="G550" i="1" s="1"/>
  <c r="G213" i="9"/>
  <c r="C631" i="1"/>
  <c r="C542" i="1"/>
  <c r="AB52" i="1"/>
  <c r="AB67" i="1" s="1"/>
  <c r="H52" i="1"/>
  <c r="H67" i="1" s="1"/>
  <c r="I149" i="9"/>
  <c r="J52" i="1"/>
  <c r="J67" i="1" s="1"/>
  <c r="AH52" i="1"/>
  <c r="AH67" i="1" s="1"/>
  <c r="J765" i="1" s="1"/>
  <c r="AF52" i="1"/>
  <c r="AF67" i="1" s="1"/>
  <c r="AF71" i="1" s="1"/>
  <c r="C525" i="1" s="1"/>
  <c r="G525" i="1" s="1"/>
  <c r="P52" i="1"/>
  <c r="P67" i="1" s="1"/>
  <c r="AJ52" i="1"/>
  <c r="AJ67" i="1" s="1"/>
  <c r="AJ71" i="1" s="1"/>
  <c r="V52" i="1"/>
  <c r="V67" i="1" s="1"/>
  <c r="C702" i="1"/>
  <c r="H71" i="1"/>
  <c r="BP52" i="1"/>
  <c r="BP67" i="1" s="1"/>
  <c r="AN52" i="1"/>
  <c r="AN67" i="1" s="1"/>
  <c r="E177" i="9" s="1"/>
  <c r="AG52" i="1"/>
  <c r="AG67" i="1" s="1"/>
  <c r="BO52" i="1"/>
  <c r="BO67" i="1" s="1"/>
  <c r="BO71" i="1" s="1"/>
  <c r="BX52" i="1"/>
  <c r="BX67" i="1" s="1"/>
  <c r="BX71" i="1" s="1"/>
  <c r="C644" i="1" s="1"/>
  <c r="D108" i="9"/>
  <c r="M71" i="1"/>
  <c r="C678" i="1" s="1"/>
  <c r="E744" i="1"/>
  <c r="CE48" i="1"/>
  <c r="CE62" i="1"/>
  <c r="J764" i="1"/>
  <c r="F76" i="9"/>
  <c r="E751" i="1"/>
  <c r="T71" i="1"/>
  <c r="C549" i="1"/>
  <c r="G245" i="9"/>
  <c r="C624" i="1"/>
  <c r="I49" i="9"/>
  <c r="J747" i="1"/>
  <c r="J798" i="1"/>
  <c r="H17" i="9"/>
  <c r="J739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703" i="1" s="1"/>
  <c r="CC52" i="1"/>
  <c r="CC67" i="1" s="1"/>
  <c r="CC71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AT52" i="1"/>
  <c r="AT67" i="1" s="1"/>
  <c r="AT71" i="1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H81" i="9"/>
  <c r="CB71" i="1"/>
  <c r="C373" i="9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D149" i="9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708" i="1"/>
  <c r="J748" i="10"/>
  <c r="J763" i="10"/>
  <c r="J795" i="10"/>
  <c r="C102" i="8"/>
  <c r="C482" i="1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H516" i="1"/>
  <c r="J735" i="1"/>
  <c r="D17" i="9"/>
  <c r="J800" i="1"/>
  <c r="F305" i="9"/>
  <c r="J771" i="10"/>
  <c r="C622" i="1"/>
  <c r="C573" i="1"/>
  <c r="C181" i="9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F53" i="9"/>
  <c r="G53" i="9"/>
  <c r="C507" i="1"/>
  <c r="G507" i="1" s="1"/>
  <c r="C679" i="1"/>
  <c r="C555" i="1"/>
  <c r="C617" i="1"/>
  <c r="F277" i="9"/>
  <c r="C523" i="1"/>
  <c r="G523" i="1" s="1"/>
  <c r="C695" i="1"/>
  <c r="I117" i="9"/>
  <c r="C670" i="1" l="1"/>
  <c r="E21" i="9"/>
  <c r="H550" i="1"/>
  <c r="D305" i="9"/>
  <c r="C697" i="1"/>
  <c r="C545" i="1"/>
  <c r="G545" i="1" s="1"/>
  <c r="H181" i="9"/>
  <c r="C245" i="9"/>
  <c r="F341" i="9"/>
  <c r="C569" i="1"/>
  <c r="C518" i="1"/>
  <c r="G518" i="1" s="1"/>
  <c r="D117" i="9"/>
  <c r="C690" i="1"/>
  <c r="C689" i="1"/>
  <c r="C117" i="9"/>
  <c r="C517" i="1"/>
  <c r="G517" i="1" s="1"/>
  <c r="C647" i="1"/>
  <c r="C519" i="1"/>
  <c r="G519" i="1" s="1"/>
  <c r="C553" i="1"/>
  <c r="J771" i="1"/>
  <c r="AN71" i="1"/>
  <c r="C557" i="1"/>
  <c r="C637" i="1"/>
  <c r="H277" i="9"/>
  <c r="I341" i="9"/>
  <c r="J799" i="1"/>
  <c r="BP71" i="1"/>
  <c r="E305" i="9"/>
  <c r="F145" i="9"/>
  <c r="AH71" i="1"/>
  <c r="C524" i="1"/>
  <c r="C696" i="1"/>
  <c r="C149" i="9"/>
  <c r="C85" i="9"/>
  <c r="C510" i="1"/>
  <c r="G510" i="1" s="1"/>
  <c r="C682" i="1"/>
  <c r="C710" i="1"/>
  <c r="C538" i="1"/>
  <c r="G538" i="1" s="1"/>
  <c r="C213" i="9"/>
  <c r="G85" i="9"/>
  <c r="C514" i="1"/>
  <c r="G514" i="1" s="1"/>
  <c r="C686" i="1"/>
  <c r="I181" i="9"/>
  <c r="C49" i="9"/>
  <c r="J71" i="1"/>
  <c r="J741" i="1"/>
  <c r="I21" i="9"/>
  <c r="C277" i="9"/>
  <c r="C618" i="1"/>
  <c r="C552" i="1"/>
  <c r="C546" i="1"/>
  <c r="G546" i="1" s="1"/>
  <c r="D245" i="9"/>
  <c r="C630" i="1"/>
  <c r="C540" i="1"/>
  <c r="G540" i="1" s="1"/>
  <c r="E213" i="9"/>
  <c r="C712" i="1"/>
  <c r="C709" i="1"/>
  <c r="E117" i="9"/>
  <c r="D615" i="1"/>
  <c r="C640" i="1"/>
  <c r="C565" i="1"/>
  <c r="I309" i="9"/>
  <c r="C674" i="1"/>
  <c r="C641" i="1"/>
  <c r="C566" i="1"/>
  <c r="C341" i="9"/>
  <c r="C505" i="1"/>
  <c r="G505" i="1" s="1"/>
  <c r="C677" i="1"/>
  <c r="E53" i="9"/>
  <c r="C676" i="1"/>
  <c r="D53" i="9"/>
  <c r="C504" i="1"/>
  <c r="G504" i="1" s="1"/>
  <c r="F181" i="9"/>
  <c r="C534" i="1"/>
  <c r="G534" i="1" s="1"/>
  <c r="C706" i="1"/>
  <c r="D277" i="9"/>
  <c r="J753" i="1"/>
  <c r="V71" i="1"/>
  <c r="G113" i="9"/>
  <c r="AB71" i="1"/>
  <c r="C554" i="1"/>
  <c r="E277" i="9"/>
  <c r="C634" i="1"/>
  <c r="C639" i="1"/>
  <c r="H309" i="9"/>
  <c r="C564" i="1"/>
  <c r="C683" i="1"/>
  <c r="C511" i="1"/>
  <c r="E145" i="9"/>
  <c r="AG71" i="1"/>
  <c r="C506" i="1"/>
  <c r="G506" i="1" s="1"/>
  <c r="E815" i="1"/>
  <c r="H117" i="9"/>
  <c r="C694" i="1"/>
  <c r="H498" i="1"/>
  <c r="I364" i="9"/>
  <c r="C428" i="1"/>
  <c r="E816" i="1"/>
  <c r="H544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87" i="1" l="1"/>
  <c r="C515" i="1"/>
  <c r="H85" i="9"/>
  <c r="C698" i="1"/>
  <c r="C526" i="1"/>
  <c r="E149" i="9"/>
  <c r="G524" i="1"/>
  <c r="H524" i="1"/>
  <c r="G511" i="1"/>
  <c r="H511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D629" i="1"/>
  <c r="D620" i="1"/>
  <c r="D669" i="1"/>
  <c r="D691" i="1"/>
  <c r="D673" i="1"/>
  <c r="D677" i="1"/>
  <c r="D640" i="1"/>
  <c r="D689" i="1"/>
  <c r="D701" i="1"/>
  <c r="D696" i="1"/>
  <c r="C53" i="9"/>
  <c r="C675" i="1"/>
  <c r="C503" i="1"/>
  <c r="C699" i="1"/>
  <c r="C527" i="1"/>
  <c r="G527" i="1" s="1"/>
  <c r="F149" i="9"/>
  <c r="C705" i="1"/>
  <c r="E181" i="9"/>
  <c r="C533" i="1"/>
  <c r="G533" i="1" s="1"/>
  <c r="C496" i="1"/>
  <c r="C668" i="1"/>
  <c r="C21" i="9"/>
  <c r="G117" i="9"/>
  <c r="C693" i="1"/>
  <c r="C521" i="1"/>
  <c r="G521" i="1" s="1"/>
  <c r="C621" i="1"/>
  <c r="E309" i="9"/>
  <c r="C561" i="1"/>
  <c r="H512" i="1"/>
  <c r="J734" i="1"/>
  <c r="J815" i="1" s="1"/>
  <c r="CE67" i="1"/>
  <c r="CE71" i="1" s="1"/>
  <c r="I373" i="9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716" i="1"/>
  <c r="G503" i="1"/>
  <c r="H503" i="1"/>
  <c r="G496" i="1"/>
  <c r="H496" i="1" s="1"/>
  <c r="G526" i="1"/>
  <c r="H526" i="1"/>
  <c r="C648" i="1"/>
  <c r="M716" i="1" s="1"/>
  <c r="Y816" i="1" s="1"/>
  <c r="C715" i="1"/>
  <c r="E612" i="1"/>
  <c r="G515" i="1"/>
  <c r="H515" i="1"/>
  <c r="E623" i="1"/>
  <c r="D715" i="1"/>
  <c r="C433" i="1"/>
  <c r="C441" i="1" s="1"/>
  <c r="J816" i="1"/>
  <c r="I369" i="9"/>
  <c r="J815" i="10"/>
  <c r="E710" i="1" l="1"/>
  <c r="E631" i="1"/>
  <c r="E682" i="1"/>
  <c r="E709" i="1"/>
  <c r="E712" i="1"/>
  <c r="E703" i="1"/>
  <c r="E700" i="1"/>
  <c r="E696" i="1"/>
  <c r="E672" i="1"/>
  <c r="E685" i="1"/>
  <c r="E695" i="1"/>
  <c r="E637" i="1"/>
  <c r="E684" i="1"/>
  <c r="E690" i="1"/>
  <c r="E711" i="1"/>
  <c r="E624" i="1"/>
  <c r="F624" i="1" s="1"/>
  <c r="F710" i="1" s="1"/>
  <c r="E676" i="1"/>
  <c r="E635" i="1"/>
  <c r="E702" i="1"/>
  <c r="E678" i="1"/>
  <c r="E634" i="1"/>
  <c r="E699" i="1"/>
  <c r="E640" i="1"/>
  <c r="E691" i="1"/>
  <c r="E670" i="1"/>
  <c r="E625" i="1"/>
  <c r="E642" i="1"/>
  <c r="E627" i="1"/>
  <c r="E669" i="1"/>
  <c r="E668" i="1"/>
  <c r="E704" i="1"/>
  <c r="E630" i="1"/>
  <c r="E689" i="1"/>
  <c r="E686" i="1"/>
  <c r="E636" i="1"/>
  <c r="E706" i="1"/>
  <c r="E641" i="1"/>
  <c r="E647" i="1"/>
  <c r="E643" i="1"/>
  <c r="E716" i="1"/>
  <c r="E638" i="1"/>
  <c r="E687" i="1"/>
  <c r="E708" i="1"/>
  <c r="E677" i="1"/>
  <c r="E683" i="1"/>
  <c r="E674" i="1"/>
  <c r="E707" i="1"/>
  <c r="E692" i="1"/>
  <c r="E639" i="1"/>
  <c r="E629" i="1"/>
  <c r="E698" i="1"/>
  <c r="E645" i="1"/>
  <c r="E628" i="1"/>
  <c r="E675" i="1"/>
  <c r="E681" i="1"/>
  <c r="E679" i="1"/>
  <c r="E688" i="1"/>
  <c r="E644" i="1"/>
  <c r="E673" i="1"/>
  <c r="E671" i="1"/>
  <c r="E693" i="1"/>
  <c r="E705" i="1"/>
  <c r="E680" i="1"/>
  <c r="E646" i="1"/>
  <c r="E713" i="1"/>
  <c r="E633" i="1"/>
  <c r="E701" i="1"/>
  <c r="E697" i="1"/>
  <c r="E626" i="1"/>
  <c r="E632" i="1"/>
  <c r="E694" i="1"/>
  <c r="F643" i="1" l="1"/>
  <c r="F678" i="1"/>
  <c r="F686" i="1"/>
  <c r="F670" i="1"/>
  <c r="F703" i="1"/>
  <c r="F689" i="1"/>
  <c r="F642" i="1"/>
  <c r="F712" i="1"/>
  <c r="F636" i="1"/>
  <c r="F683" i="1"/>
  <c r="F637" i="1"/>
  <c r="F701" i="1"/>
  <c r="F638" i="1"/>
  <c r="F681" i="1"/>
  <c r="F716" i="1"/>
  <c r="F693" i="1"/>
  <c r="F630" i="1"/>
  <c r="F706" i="1"/>
  <c r="F713" i="1"/>
  <c r="F626" i="1"/>
  <c r="F692" i="1"/>
  <c r="F691" i="1"/>
  <c r="F625" i="1"/>
  <c r="F685" i="1"/>
  <c r="F632" i="1"/>
  <c r="F679" i="1"/>
  <c r="F645" i="1"/>
  <c r="F700" i="1"/>
  <c r="F629" i="1"/>
  <c r="F682" i="1"/>
  <c r="F695" i="1"/>
  <c r="F709" i="1"/>
  <c r="F673" i="1"/>
  <c r="F705" i="1"/>
  <c r="F688" i="1"/>
  <c r="F640" i="1"/>
  <c r="F704" i="1"/>
  <c r="F641" i="1"/>
  <c r="F708" i="1"/>
  <c r="F646" i="1"/>
  <c r="F674" i="1"/>
  <c r="F639" i="1"/>
  <c r="F669" i="1"/>
  <c r="F707" i="1"/>
  <c r="F687" i="1"/>
  <c r="F634" i="1"/>
  <c r="F699" i="1"/>
  <c r="F671" i="1"/>
  <c r="F696" i="1"/>
  <c r="F627" i="1"/>
  <c r="F694" i="1"/>
  <c r="F647" i="1"/>
  <c r="F668" i="1"/>
  <c r="G625" i="1"/>
  <c r="F675" i="1"/>
  <c r="F702" i="1"/>
  <c r="F628" i="1"/>
  <c r="F631" i="1"/>
  <c r="F676" i="1"/>
  <c r="F644" i="1"/>
  <c r="F690" i="1"/>
  <c r="F684" i="1"/>
  <c r="F680" i="1"/>
  <c r="F677" i="1"/>
  <c r="F698" i="1"/>
  <c r="F697" i="1"/>
  <c r="F635" i="1"/>
  <c r="F711" i="1"/>
  <c r="F672" i="1"/>
  <c r="F633" i="1"/>
  <c r="E715" i="1"/>
  <c r="F715" i="1" l="1"/>
  <c r="G702" i="1"/>
  <c r="G696" i="1"/>
  <c r="G642" i="1"/>
  <c r="G647" i="1"/>
  <c r="G699" i="1"/>
  <c r="G634" i="1"/>
  <c r="G682" i="1"/>
  <c r="G703" i="1"/>
  <c r="G643" i="1"/>
  <c r="G669" i="1"/>
  <c r="G632" i="1"/>
  <c r="G693" i="1"/>
  <c r="G684" i="1"/>
  <c r="G688" i="1"/>
  <c r="G706" i="1"/>
  <c r="G694" i="1"/>
  <c r="G701" i="1"/>
  <c r="G641" i="1"/>
  <c r="G645" i="1"/>
  <c r="G705" i="1"/>
  <c r="G630" i="1"/>
  <c r="G637" i="1"/>
  <c r="G711" i="1"/>
  <c r="G707" i="1"/>
  <c r="G672" i="1"/>
  <c r="G627" i="1"/>
  <c r="G708" i="1"/>
  <c r="G640" i="1"/>
  <c r="G686" i="1"/>
  <c r="G691" i="1"/>
  <c r="G678" i="1"/>
  <c r="G690" i="1"/>
  <c r="G676" i="1"/>
  <c r="G679" i="1"/>
  <c r="G668" i="1"/>
  <c r="G626" i="1"/>
  <c r="G671" i="1"/>
  <c r="G673" i="1"/>
  <c r="G685" i="1"/>
  <c r="G695" i="1"/>
  <c r="G709" i="1"/>
  <c r="G680" i="1"/>
  <c r="G675" i="1"/>
  <c r="G689" i="1"/>
  <c r="G629" i="1"/>
  <c r="G692" i="1"/>
  <c r="G716" i="1"/>
  <c r="G710" i="1"/>
  <c r="G639" i="1"/>
  <c r="G670" i="1"/>
  <c r="G704" i="1"/>
  <c r="G644" i="1"/>
  <c r="G628" i="1"/>
  <c r="G681" i="1"/>
  <c r="G677" i="1"/>
  <c r="G633" i="1"/>
  <c r="G646" i="1"/>
  <c r="G687" i="1"/>
  <c r="G698" i="1"/>
  <c r="G635" i="1"/>
  <c r="G638" i="1"/>
  <c r="G674" i="1"/>
  <c r="G712" i="1"/>
  <c r="G683" i="1"/>
  <c r="G697" i="1"/>
  <c r="G636" i="1"/>
  <c r="G700" i="1"/>
  <c r="G631" i="1"/>
  <c r="G713" i="1"/>
  <c r="G715" i="1" l="1"/>
  <c r="H628" i="1"/>
  <c r="H699" i="1" l="1"/>
  <c r="H679" i="1"/>
  <c r="H712" i="1"/>
  <c r="H672" i="1"/>
  <c r="H696" i="1"/>
  <c r="H645" i="1"/>
  <c r="H700" i="1"/>
  <c r="H638" i="1"/>
  <c r="H641" i="1"/>
  <c r="H701" i="1"/>
  <c r="H686" i="1"/>
  <c r="H636" i="1"/>
  <c r="H697" i="1"/>
  <c r="H684" i="1"/>
  <c r="H678" i="1"/>
  <c r="H677" i="1"/>
  <c r="H703" i="1"/>
  <c r="H671" i="1"/>
  <c r="H670" i="1"/>
  <c r="H632" i="1"/>
  <c r="H707" i="1"/>
  <c r="H694" i="1"/>
  <c r="H705" i="1"/>
  <c r="H681" i="1"/>
  <c r="H683" i="1"/>
  <c r="H639" i="1"/>
  <c r="H629" i="1"/>
  <c r="H676" i="1"/>
  <c r="H698" i="1"/>
  <c r="H687" i="1"/>
  <c r="H690" i="1"/>
  <c r="H708" i="1"/>
  <c r="H633" i="1"/>
  <c r="H688" i="1"/>
  <c r="H704" i="1"/>
  <c r="H668" i="1"/>
  <c r="H685" i="1"/>
  <c r="H674" i="1"/>
  <c r="H637" i="1"/>
  <c r="H693" i="1"/>
  <c r="H680" i="1"/>
  <c r="H702" i="1"/>
  <c r="H635" i="1"/>
  <c r="H669" i="1"/>
  <c r="H634" i="1"/>
  <c r="H710" i="1"/>
  <c r="H695" i="1"/>
  <c r="H692" i="1"/>
  <c r="H675" i="1"/>
  <c r="H711" i="1"/>
  <c r="H673" i="1"/>
  <c r="H646" i="1"/>
  <c r="H689" i="1"/>
  <c r="H691" i="1"/>
  <c r="H644" i="1"/>
  <c r="H716" i="1"/>
  <c r="H647" i="1"/>
  <c r="H631" i="1"/>
  <c r="H643" i="1"/>
  <c r="H630" i="1"/>
  <c r="H706" i="1"/>
  <c r="H642" i="1"/>
  <c r="H709" i="1"/>
  <c r="H640" i="1"/>
  <c r="H682" i="1"/>
  <c r="H713" i="1"/>
  <c r="H715" i="1" l="1"/>
  <c r="I629" i="1"/>
  <c r="I673" i="1" l="1"/>
  <c r="I632" i="1"/>
  <c r="I678" i="1"/>
  <c r="I693" i="1"/>
  <c r="I631" i="1"/>
  <c r="I706" i="1"/>
  <c r="I709" i="1"/>
  <c r="I669" i="1"/>
  <c r="I700" i="1"/>
  <c r="I635" i="1"/>
  <c r="I633" i="1"/>
  <c r="I634" i="1"/>
  <c r="I708" i="1"/>
  <c r="I638" i="1"/>
  <c r="I707" i="1"/>
  <c r="I630" i="1"/>
  <c r="I644" i="1"/>
  <c r="I703" i="1"/>
  <c r="I705" i="1"/>
  <c r="I699" i="1"/>
  <c r="I696" i="1"/>
  <c r="I645" i="1"/>
  <c r="I636" i="1"/>
  <c r="I646" i="1"/>
  <c r="I668" i="1"/>
  <c r="I637" i="1"/>
  <c r="I674" i="1"/>
  <c r="I685" i="1"/>
  <c r="I691" i="1"/>
  <c r="I670" i="1"/>
  <c r="I716" i="1"/>
  <c r="I692" i="1"/>
  <c r="I689" i="1"/>
  <c r="I688" i="1"/>
  <c r="I680" i="1"/>
  <c r="I642" i="1"/>
  <c r="I677" i="1"/>
  <c r="I675" i="1"/>
  <c r="I682" i="1"/>
  <c r="I647" i="1"/>
  <c r="I712" i="1"/>
  <c r="I641" i="1"/>
  <c r="I698" i="1"/>
  <c r="I695" i="1"/>
  <c r="I681" i="1"/>
  <c r="I683" i="1"/>
  <c r="I690" i="1"/>
  <c r="I687" i="1"/>
  <c r="I676" i="1"/>
  <c r="I639" i="1"/>
  <c r="I694" i="1"/>
  <c r="I701" i="1"/>
  <c r="I713" i="1"/>
  <c r="I684" i="1"/>
  <c r="I697" i="1"/>
  <c r="I686" i="1"/>
  <c r="I710" i="1"/>
  <c r="I672" i="1"/>
  <c r="I702" i="1"/>
  <c r="I679" i="1"/>
  <c r="I643" i="1"/>
  <c r="I711" i="1"/>
  <c r="I704" i="1"/>
  <c r="I671" i="1"/>
  <c r="I640" i="1"/>
  <c r="I715" i="1" l="1"/>
  <c r="J630" i="1"/>
  <c r="J671" i="1" l="1"/>
  <c r="J676" i="1"/>
  <c r="J699" i="1"/>
  <c r="J686" i="1"/>
  <c r="J689" i="1"/>
  <c r="J647" i="1"/>
  <c r="J635" i="1"/>
  <c r="J637" i="1"/>
  <c r="J712" i="1"/>
  <c r="J639" i="1"/>
  <c r="J641" i="1"/>
  <c r="J705" i="1"/>
  <c r="J684" i="1"/>
  <c r="J710" i="1"/>
  <c r="J697" i="1"/>
  <c r="J633" i="1"/>
  <c r="J692" i="1"/>
  <c r="J713" i="1"/>
  <c r="J680" i="1"/>
  <c r="J690" i="1"/>
  <c r="J642" i="1"/>
  <c r="J693" i="1"/>
  <c r="J683" i="1"/>
  <c r="J634" i="1"/>
  <c r="J640" i="1"/>
  <c r="J703" i="1"/>
  <c r="J675" i="1"/>
  <c r="J638" i="1"/>
  <c r="J701" i="1"/>
  <c r="J669" i="1"/>
  <c r="J707" i="1"/>
  <c r="J632" i="1"/>
  <c r="J631" i="1"/>
  <c r="J672" i="1"/>
  <c r="J670" i="1"/>
  <c r="J668" i="1"/>
  <c r="J687" i="1"/>
  <c r="J682" i="1"/>
  <c r="J694" i="1"/>
  <c r="J674" i="1"/>
  <c r="J702" i="1"/>
  <c r="J685" i="1"/>
  <c r="J696" i="1"/>
  <c r="J691" i="1"/>
  <c r="J704" i="1"/>
  <c r="J709" i="1"/>
  <c r="J700" i="1"/>
  <c r="J698" i="1"/>
  <c r="J679" i="1"/>
  <c r="J695" i="1"/>
  <c r="J646" i="1"/>
  <c r="J636" i="1"/>
  <c r="J706" i="1"/>
  <c r="J643" i="1"/>
  <c r="J716" i="1"/>
  <c r="J678" i="1"/>
  <c r="J677" i="1"/>
  <c r="J708" i="1"/>
  <c r="J644" i="1"/>
  <c r="J711" i="1"/>
  <c r="J688" i="1"/>
  <c r="J645" i="1"/>
  <c r="J673" i="1"/>
  <c r="J681" i="1"/>
  <c r="K644" i="1" l="1"/>
  <c r="K688" i="1" s="1"/>
  <c r="K679" i="1"/>
  <c r="K675" i="1"/>
  <c r="K695" i="1"/>
  <c r="K680" i="1"/>
  <c r="K696" i="1"/>
  <c r="K681" i="1"/>
  <c r="K716" i="1"/>
  <c r="K705" i="1"/>
  <c r="K673" i="1"/>
  <c r="L647" i="1"/>
  <c r="J715" i="1"/>
  <c r="K703" i="1" l="1"/>
  <c r="K678" i="1"/>
  <c r="K693" i="1"/>
  <c r="K712" i="1"/>
  <c r="K700" i="1"/>
  <c r="K702" i="1"/>
  <c r="K685" i="1"/>
  <c r="K709" i="1"/>
  <c r="K677" i="1"/>
  <c r="K699" i="1"/>
  <c r="K669" i="1"/>
  <c r="K687" i="1"/>
  <c r="K671" i="1"/>
  <c r="K690" i="1"/>
  <c r="K701" i="1"/>
  <c r="K713" i="1"/>
  <c r="K691" i="1"/>
  <c r="K697" i="1"/>
  <c r="K698" i="1"/>
  <c r="K694" i="1"/>
  <c r="K682" i="1"/>
  <c r="K676" i="1"/>
  <c r="K672" i="1"/>
  <c r="K704" i="1"/>
  <c r="K707" i="1"/>
  <c r="K706" i="1"/>
  <c r="K708" i="1"/>
  <c r="K692" i="1"/>
  <c r="K683" i="1"/>
  <c r="K670" i="1"/>
  <c r="K686" i="1"/>
  <c r="K668" i="1"/>
  <c r="K689" i="1"/>
  <c r="K711" i="1"/>
  <c r="K684" i="1"/>
  <c r="K674" i="1"/>
  <c r="K710" i="1"/>
  <c r="L696" i="1"/>
  <c r="M696" i="1" s="1"/>
  <c r="L682" i="1"/>
  <c r="M682" i="1" s="1"/>
  <c r="L716" i="1"/>
  <c r="L697" i="1"/>
  <c r="L703" i="1"/>
  <c r="M703" i="1" s="1"/>
  <c r="L673" i="1"/>
  <c r="M673" i="1" s="1"/>
  <c r="L681" i="1"/>
  <c r="M681" i="1" s="1"/>
  <c r="L699" i="1"/>
  <c r="L702" i="1"/>
  <c r="M702" i="1" s="1"/>
  <c r="L687" i="1"/>
  <c r="L675" i="1"/>
  <c r="M675" i="1" s="1"/>
  <c r="L711" i="1"/>
  <c r="L671" i="1"/>
  <c r="M671" i="1" s="1"/>
  <c r="L710" i="1"/>
  <c r="M710" i="1" s="1"/>
  <c r="L688" i="1"/>
  <c r="M688" i="1" s="1"/>
  <c r="L677" i="1"/>
  <c r="M677" i="1" s="1"/>
  <c r="L680" i="1"/>
  <c r="M680" i="1" s="1"/>
  <c r="L674" i="1"/>
  <c r="L708" i="1"/>
  <c r="L678" i="1"/>
  <c r="L709" i="1"/>
  <c r="M709" i="1" s="1"/>
  <c r="L704" i="1"/>
  <c r="M704" i="1" s="1"/>
  <c r="L693" i="1"/>
  <c r="M693" i="1" s="1"/>
  <c r="L676" i="1"/>
  <c r="L712" i="1"/>
  <c r="L691" i="1"/>
  <c r="M691" i="1" s="1"/>
  <c r="L689" i="1"/>
  <c r="L684" i="1"/>
  <c r="L713" i="1"/>
  <c r="M713" i="1" s="1"/>
  <c r="L692" i="1"/>
  <c r="M692" i="1" s="1"/>
  <c r="L698" i="1"/>
  <c r="L669" i="1"/>
  <c r="L672" i="1"/>
  <c r="L694" i="1"/>
  <c r="L670" i="1"/>
  <c r="L685" i="1"/>
  <c r="M685" i="1" s="1"/>
  <c r="L668" i="1"/>
  <c r="L683" i="1"/>
  <c r="M683" i="1" s="1"/>
  <c r="L686" i="1"/>
  <c r="L700" i="1"/>
  <c r="M700" i="1" s="1"/>
  <c r="L695" i="1"/>
  <c r="M695" i="1" s="1"/>
  <c r="L701" i="1"/>
  <c r="M701" i="1" s="1"/>
  <c r="L690" i="1"/>
  <c r="L705" i="1"/>
  <c r="M705" i="1" s="1"/>
  <c r="L706" i="1"/>
  <c r="M706" i="1" s="1"/>
  <c r="L707" i="1"/>
  <c r="M707" i="1" s="1"/>
  <c r="L679" i="1"/>
  <c r="M679" i="1" s="1"/>
  <c r="M694" i="1" l="1"/>
  <c r="M674" i="1"/>
  <c r="M687" i="1"/>
  <c r="M712" i="1"/>
  <c r="K715" i="1"/>
  <c r="M678" i="1"/>
  <c r="F55" i="9" s="1"/>
  <c r="M684" i="1"/>
  <c r="M711" i="1"/>
  <c r="M697" i="1"/>
  <c r="D151" i="9" s="1"/>
  <c r="M690" i="1"/>
  <c r="M670" i="1"/>
  <c r="E23" i="9" s="1"/>
  <c r="M689" i="1"/>
  <c r="Y755" i="1" s="1"/>
  <c r="M708" i="1"/>
  <c r="H183" i="9" s="1"/>
  <c r="M672" i="1"/>
  <c r="G23" i="9" s="1"/>
  <c r="M669" i="1"/>
  <c r="Y735" i="1" s="1"/>
  <c r="M676" i="1"/>
  <c r="D55" i="9" s="1"/>
  <c r="M699" i="1"/>
  <c r="F151" i="9" s="1"/>
  <c r="M686" i="1"/>
  <c r="M698" i="1"/>
  <c r="Y756" i="1"/>
  <c r="D119" i="9"/>
  <c r="Y774" i="1"/>
  <c r="C55" i="9"/>
  <c r="Y741" i="1"/>
  <c r="Y767" i="1"/>
  <c r="H151" i="9"/>
  <c r="Y760" i="1"/>
  <c r="H119" i="9"/>
  <c r="E119" i="9"/>
  <c r="Y757" i="1"/>
  <c r="I23" i="9"/>
  <c r="Y740" i="1"/>
  <c r="H87" i="9"/>
  <c r="Y753" i="1"/>
  <c r="C87" i="9"/>
  <c r="Y748" i="1"/>
  <c r="Y761" i="1"/>
  <c r="I119" i="9"/>
  <c r="Y778" i="1"/>
  <c r="E215" i="9"/>
  <c r="Y746" i="1"/>
  <c r="H55" i="9"/>
  <c r="Y768" i="1"/>
  <c r="I151" i="9"/>
  <c r="C151" i="9"/>
  <c r="Y762" i="1"/>
  <c r="G151" i="9"/>
  <c r="Y766" i="1"/>
  <c r="D23" i="9"/>
  <c r="E55" i="9"/>
  <c r="Y743" i="1"/>
  <c r="Y736" i="1"/>
  <c r="G55" i="9"/>
  <c r="Y745" i="1"/>
  <c r="G87" i="9"/>
  <c r="Y752" i="1"/>
  <c r="E151" i="9"/>
  <c r="Y764" i="1"/>
  <c r="G119" i="9"/>
  <c r="Y759" i="1"/>
  <c r="I87" i="9"/>
  <c r="Y754" i="1"/>
  <c r="Y747" i="1"/>
  <c r="I55" i="9"/>
  <c r="Y773" i="1"/>
  <c r="G183" i="9"/>
  <c r="Y749" i="1"/>
  <c r="D87" i="9"/>
  <c r="F119" i="9"/>
  <c r="Y758" i="1"/>
  <c r="D183" i="9"/>
  <c r="Y770" i="1"/>
  <c r="Y776" i="1"/>
  <c r="C215" i="9"/>
  <c r="Y739" i="1"/>
  <c r="H23" i="9"/>
  <c r="F183" i="9"/>
  <c r="Y772" i="1"/>
  <c r="L715" i="1"/>
  <c r="M668" i="1"/>
  <c r="Y779" i="1"/>
  <c r="F215" i="9"/>
  <c r="Y775" i="1"/>
  <c r="I183" i="9"/>
  <c r="F23" i="9"/>
  <c r="Y737" i="1"/>
  <c r="C183" i="9"/>
  <c r="Y769" i="1"/>
  <c r="E183" i="9"/>
  <c r="Y771" i="1"/>
  <c r="F87" i="9"/>
  <c r="Y751" i="1"/>
  <c r="Y750" i="1"/>
  <c r="E87" i="9"/>
  <c r="Y777" i="1"/>
  <c r="D215" i="9"/>
  <c r="Y738" i="1" l="1"/>
  <c r="Y742" i="1"/>
  <c r="Y744" i="1"/>
  <c r="Y763" i="1"/>
  <c r="C119" i="9"/>
  <c r="Y765" i="1"/>
  <c r="Y734" i="1"/>
  <c r="Y815" i="1" s="1"/>
  <c r="M715" i="1"/>
  <c r="C23" i="9"/>
</calcChain>
</file>

<file path=xl/sharedStrings.xml><?xml version="1.0" encoding="utf-8"?>
<sst xmlns="http://schemas.openxmlformats.org/spreadsheetml/2006/main" count="4939" uniqueCount="1279">
  <si>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</si>
  <si>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</si>
  <si>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</si>
  <si>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</si>
  <si>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</si>
  <si>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</si>
  <si>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</si>
  <si>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</si>
  <si>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</si>
  <si>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</si>
  <si>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</si>
  <si>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</si>
  <si>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</si>
  <si>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</si>
  <si>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</si>
  <si>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</si>
  <si>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</si>
  <si>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</si>
  <si>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</si>
  <si>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</si>
  <si>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</si>
  <si>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</si>
  <si>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</si>
  <si>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</si>
  <si>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</si>
  <si>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</si>
  <si>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</si>
  <si>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</si>
  <si>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</si>
  <si>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</si>
  <si>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</si>
  <si>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</si>
  <si>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</si>
  <si>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</si>
  <si>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</si>
  <si>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</si>
  <si>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</si>
  <si>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</si>
  <si>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</si>
  <si>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</si>
  <si>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</si>
  <si>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</si>
  <si>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</si>
  <si>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</si>
  <si>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</si>
  <si>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</si>
  <si>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</si>
  <si>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</si>
  <si>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</si>
  <si>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</si>
  <si>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</si>
  <si>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</si>
  <si>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</si>
  <si>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</si>
  <si>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</si>
  <si>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</si>
  <si>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</si>
  <si>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</si>
  <si>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</si>
  <si>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</si>
  <si>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</si>
  <si>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</si>
  <si>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</si>
  <si>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</si>
  <si>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</si>
  <si>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</si>
  <si>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</si>
  <si>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</si>
  <si>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</si>
  <si>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</si>
  <si>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</si>
  <si>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</si>
  <si>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</si>
  <si>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</si>
  <si>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</si>
  <si>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</si>
  <si>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</si>
  <si>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</si>
  <si>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</si>
  <si>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</si>
  <si>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</si>
  <si>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</si>
  <si>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</si>
  <si>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</si>
  <si>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</si>
  <si>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</si>
  <si>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</si>
  <si>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</si>
  <si>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</si>
  <si>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</si>
  <si>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</si>
  <si>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</si>
  <si>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</si>
  <si>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</si>
  <si>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</si>
  <si>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</si>
  <si>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</si>
  <si>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</si>
  <si>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</si>
  <si>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</si>
  <si>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</si>
  <si>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</si>
  <si>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</si>
  <si>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</si>
  <si>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</si>
  <si>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</si>
  <si>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</si>
  <si>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</si>
  <si>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</si>
  <si>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</si>
  <si>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</si>
  <si>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</si>
  <si>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</si>
  <si>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</si>
  <si>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</si>
  <si>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</si>
  <si>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</si>
  <si>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</si>
  <si>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</si>
  <si>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</si>
  <si>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</si>
  <si>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</si>
  <si>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</si>
  <si>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</si>
  <si>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</si>
  <si>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</si>
  <si>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</si>
  <si>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</si>
  <si>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</si>
  <si>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</si>
  <si>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</si>
  <si>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</si>
  <si>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</si>
  <si>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</si>
  <si>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</si>
  <si>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</si>
  <si>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</si>
  <si>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</si>
  <si>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</si>
  <si>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</si>
  <si>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</si>
  <si>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</si>
  <si>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</si>
  <si>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</si>
  <si>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</si>
  <si>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</si>
  <si>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</si>
  <si>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</si>
  <si>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</si>
  <si>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</si>
  <si>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</si>
  <si>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</si>
  <si>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</si>
  <si>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</si>
  <si>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</si>
  <si>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</si>
  <si>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</si>
  <si>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</si>
  <si>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</si>
  <si>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</si>
  <si>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</si>
  <si>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</si>
  <si>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</si>
  <si>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</si>
  <si>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</si>
  <si>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</si>
  <si>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</si>
  <si>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</si>
  <si>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</si>
  <si>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</si>
  <si>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</si>
  <si>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</si>
  <si>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</si>
  <si>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</si>
  <si>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</si>
  <si>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</si>
  <si>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</si>
  <si>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</si>
  <si>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</si>
  <si>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</si>
  <si>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</si>
  <si>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</si>
  <si>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</si>
  <si>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</si>
  <si>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</si>
  <si>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</si>
  <si>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</si>
  <si>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</si>
  <si>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</si>
  <si>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</si>
  <si>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</si>
  <si>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</si>
  <si>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</si>
  <si>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</si>
  <si>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</si>
  <si>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</si>
  <si>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</si>
  <si>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</si>
  <si>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</si>
  <si>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</si>
  <si>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</si>
  <si>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</si>
  <si>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</si>
  <si>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</si>
  <si>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</si>
  <si>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</si>
  <si>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</si>
  <si>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</si>
  <si>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</si>
  <si>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</si>
  <si>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</si>
  <si>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</si>
  <si>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</si>
  <si>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</si>
  <si>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</si>
  <si>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</si>
  <si>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</si>
  <si>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</si>
  <si>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</si>
  <si>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</si>
  <si>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</si>
  <si>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</si>
  <si>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</si>
  <si>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</si>
  <si>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</si>
  <si>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</si>
  <si>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</si>
  <si>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</si>
  <si>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</si>
  <si>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</si>
  <si>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</si>
  <si>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</si>
  <si>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</si>
  <si>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</si>
  <si>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</si>
  <si>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</si>
  <si>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</si>
  <si>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</si>
  <si>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</si>
  <si>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</si>
  <si>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</si>
  <si>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</si>
  <si>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</si>
  <si>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</si>
  <si>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</si>
  <si>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</si>
  <si>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</si>
  <si>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</si>
  <si>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</si>
  <si>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</si>
  <si>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</si>
  <si>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</si>
  <si>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</si>
  <si>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</si>
  <si>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</si>
  <si>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</si>
  <si>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</si>
  <si>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</si>
  <si>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</si>
  <si>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</si>
  <si>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</si>
  <si>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</si>
  <si>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</si>
  <si>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</si>
  <si>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</si>
  <si>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</si>
  <si>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</si>
  <si>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</si>
  <si>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</si>
  <si>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</si>
  <si>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</si>
  <si>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</si>
  <si>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</si>
  <si>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</si>
  <si>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</si>
  <si>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</si>
  <si>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</si>
  <si>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</si>
  <si>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</si>
  <si>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</si>
  <si>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</si>
  <si>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</si>
  <si>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</si>
  <si>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</si>
  <si>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</si>
  <si>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</si>
  <si>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</si>
  <si>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</si>
  <si>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</si>
  <si>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</si>
  <si>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</si>
  <si>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</si>
  <si>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</si>
  <si>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</si>
  <si>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</si>
  <si>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</si>
  <si>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</si>
  <si>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</si>
  <si>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</si>
  <si>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</si>
  <si>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</si>
  <si>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</si>
  <si>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</si>
  <si>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</si>
  <si>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</si>
  <si>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</si>
  <si>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</si>
  <si>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</si>
  <si>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</si>
  <si>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</si>
  <si>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</si>
  <si>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</si>
  <si>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</si>
  <si>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</si>
  <si>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</si>
  <si>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</si>
  <si>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</si>
  <si>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</si>
  <si>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</si>
  <si>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</si>
  <si>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</si>
  <si>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</si>
  <si>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</si>
  <si>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</si>
  <si>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</si>
  <si>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</si>
  <si>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</si>
  <si>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</si>
  <si>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</si>
  <si>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</si>
  <si>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</si>
  <si>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</si>
  <si>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</si>
  <si>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</si>
  <si>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</si>
  <si>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</si>
  <si>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</si>
  <si>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</si>
  <si>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</si>
  <si>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</si>
  <si>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</si>
  <si>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</si>
  <si>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</si>
  <si>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</si>
  <si>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</si>
  <si>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</si>
  <si>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</si>
  <si>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</si>
  <si>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</si>
  <si>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</si>
  <si>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</si>
  <si>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</si>
  <si>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</si>
  <si>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</si>
  <si>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</si>
  <si>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</si>
  <si>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</si>
  <si>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</si>
  <si>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</si>
  <si>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</si>
  <si>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</si>
  <si>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</si>
  <si>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</si>
  <si>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</si>
  <si>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</si>
  <si>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</si>
  <si>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</si>
  <si>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</si>
  <si>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</si>
  <si>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</si>
  <si>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</si>
  <si>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</si>
  <si>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</si>
  <si>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</si>
  <si>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</si>
  <si>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</si>
  <si>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</si>
  <si>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</si>
  <si>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</si>
  <si>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</si>
  <si>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</si>
  <si>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</si>
  <si>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</si>
  <si>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</si>
  <si>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</si>
  <si>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</si>
  <si>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</si>
  <si>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</si>
  <si>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</si>
  <si>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</si>
  <si>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</si>
  <si>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</si>
  <si>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</si>
  <si>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</si>
  <si>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</si>
  <si>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</si>
  <si>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</si>
  <si>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</si>
  <si>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</si>
  <si>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</si>
  <si>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</si>
  <si>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</si>
  <si>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</si>
  <si>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</si>
  <si>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</si>
  <si>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</si>
  <si>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</si>
  <si>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</si>
  <si>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</si>
  <si>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</si>
  <si>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</si>
  <si>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</si>
  <si>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</si>
  <si>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</si>
  <si>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</si>
  <si>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</si>
  <si>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</si>
  <si>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</si>
  <si>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</si>
  <si>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</si>
  <si>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</si>
  <si>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</si>
  <si>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</si>
  <si>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</si>
  <si>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</si>
  <si>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</si>
  <si>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</si>
  <si>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</si>
  <si>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</si>
  <si>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</si>
  <si>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</si>
  <si>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</si>
  <si>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</si>
  <si>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</si>
  <si>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</si>
  <si>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</si>
  <si>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</si>
  <si>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</si>
  <si>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</si>
  <si>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</si>
  <si>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</si>
  <si>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</si>
  <si>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</si>
  <si>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</si>
  <si>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</si>
  <si>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</si>
  <si>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</si>
  <si>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</si>
  <si>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</si>
  <si>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</si>
  <si>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</si>
  <si>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</si>
  <si>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</si>
  <si>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</si>
  <si>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</si>
  <si>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</si>
  <si>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</si>
  <si>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</si>
  <si>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</si>
  <si>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</si>
  <si>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</si>
  <si>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</si>
  <si>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</si>
  <si>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</si>
  <si>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</si>
  <si>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</si>
  <si>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</si>
  <si>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</si>
  <si>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</si>
  <si>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</si>
  <si>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</si>
  <si>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</si>
  <si>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</si>
  <si>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</si>
  <si>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</si>
  <si>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</si>
  <si>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</si>
  <si>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</si>
  <si>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</si>
  <si>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</si>
  <si>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</si>
  <si>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</si>
  <si>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</si>
  <si>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</si>
  <si>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</si>
  <si>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</si>
  <si>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</si>
  <si>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</si>
  <si>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</si>
  <si>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</si>
  <si>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</si>
  <si>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</si>
  <si>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</si>
  <si>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</si>
  <si>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</si>
  <si>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</si>
  <si>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</si>
  <si>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</si>
  <si>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</si>
  <si>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</si>
  <si>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</si>
  <si>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</si>
  <si>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</si>
  <si>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</si>
  <si>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</si>
  <si>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</si>
  <si>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</si>
  <si>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</si>
  <si>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</si>
  <si>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</si>
  <si>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</si>
  <si>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</si>
  <si>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</si>
  <si>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</si>
  <si>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</si>
  <si>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</si>
  <si>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</si>
  <si>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</si>
  <si>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</si>
  <si>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</si>
  <si>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</si>
  <si>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</si>
  <si>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</si>
  <si>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</si>
  <si>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</si>
  <si>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</si>
  <si>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</si>
  <si>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</si>
  <si>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</si>
  <si>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</si>
  <si>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</si>
  <si>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</si>
  <si>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</si>
  <si>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</si>
  <si>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</si>
  <si>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</si>
  <si>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</si>
  <si>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</si>
  <si>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</si>
  <si>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</si>
  <si>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</si>
  <si>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</si>
  <si>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</si>
  <si>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</si>
  <si>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</si>
  <si>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</si>
  <si>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</si>
  <si>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</si>
  <si>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</si>
  <si>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</si>
  <si>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</si>
  <si>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</si>
  <si>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</si>
  <si>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</si>
  <si>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</si>
  <si>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</si>
  <si>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</si>
  <si>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</si>
  <si>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</si>
  <si>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</si>
  <si>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</si>
  <si>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</si>
  <si>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</si>
  <si>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</si>
  <si>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</si>
  <si>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</si>
  <si>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</si>
  <si>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</si>
  <si>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</si>
  <si>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</si>
  <si>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</si>
  <si>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</si>
  <si>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</si>
  <si>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</si>
  <si>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</si>
  <si>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</si>
  <si>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</si>
  <si>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</si>
  <si>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</si>
  <si>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</si>
  <si>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</si>
  <si>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</si>
  <si>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</si>
  <si>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</si>
  <si>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</si>
  <si>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</si>
  <si>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</si>
  <si>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</si>
  <si>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</si>
  <si>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</si>
  <si>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</si>
  <si>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</si>
  <si>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</si>
  <si>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</si>
  <si>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</si>
  <si>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</si>
  <si>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</si>
  <si>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</si>
  <si>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</si>
  <si>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</si>
  <si>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</si>
  <si>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</si>
  <si>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</si>
  <si>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</si>
  <si>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</si>
  <si>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</si>
  <si>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</si>
  <si>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</si>
  <si>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</si>
  <si>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</si>
  <si>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</si>
  <si>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</si>
  <si>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</si>
  <si>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</si>
  <si>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</si>
  <si>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</si>
  <si>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</si>
  <si>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</si>
  <si>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</si>
  <si>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</si>
  <si>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</si>
  <si>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</si>
  <si>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</si>
  <si>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</si>
  <si>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</si>
  <si>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</si>
  <si>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</si>
  <si>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</si>
  <si>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</si>
  <si>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</si>
  <si>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</si>
  <si>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</si>
  <si>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</si>
  <si>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</si>
  <si>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</si>
  <si>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</si>
  <si>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</si>
  <si>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</si>
  <si>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</si>
  <si>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</si>
  <si>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</si>
  <si>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</si>
  <si>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</si>
  <si>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</si>
  <si>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</si>
  <si>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</si>
  <si>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</si>
  <si>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</si>
  <si>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</si>
  <si>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</si>
  <si>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</si>
  <si>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</si>
  <si>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</si>
  <si>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</si>
  <si>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</si>
  <si>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</si>
  <si>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</si>
  <si>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</si>
  <si>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</si>
  <si>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</si>
  <si>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</si>
  <si>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</si>
  <si>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</si>
  <si>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</si>
  <si>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</si>
  <si>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</si>
  <si>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</si>
  <si>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</si>
  <si>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</si>
  <si>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</si>
  <si>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</si>
  <si>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</si>
  <si>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</si>
  <si>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</si>
  <si>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</si>
  <si>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</si>
  <si>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</si>
  <si>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</si>
  <si>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</si>
  <si>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</si>
  <si>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</si>
  <si>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</si>
  <si>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</si>
  <si>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</si>
  <si>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</si>
  <si>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</si>
  <si>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</si>
  <si>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</si>
  <si>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</si>
  <si>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</si>
  <si>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</si>
  <si>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</si>
  <si>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</si>
  <si>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</si>
  <si>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</si>
  <si>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</si>
  <si>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</si>
  <si>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</si>
  <si>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</si>
  <si>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</si>
  <si>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</si>
  <si>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</si>
  <si>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</si>
  <si>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</si>
  <si>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</si>
  <si>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</si>
  <si>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</si>
  <si>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</si>
  <si>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</si>
  <si>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</si>
  <si>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</si>
  <si>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</si>
  <si>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</si>
  <si>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</si>
  <si>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</si>
  <si>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</si>
  <si>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</si>
  <si>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</si>
  <si>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</si>
  <si>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</si>
  <si>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</si>
  <si>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</si>
  <si>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</si>
  <si>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</si>
  <si>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</si>
  <si>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</si>
  <si>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</si>
  <si>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</si>
  <si>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</si>
  <si>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</si>
  <si>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</si>
  <si>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</si>
  <si>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</si>
  <si>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</si>
  <si>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</si>
  <si>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</si>
  <si>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</si>
  <si>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</si>
  <si>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</si>
  <si>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</si>
  <si>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</si>
  <si>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</si>
  <si>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</si>
  <si>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</si>
  <si>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</si>
  <si>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</si>
  <si>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</si>
  <si>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</si>
  <si>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</si>
  <si>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</si>
  <si>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</si>
  <si>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</si>
  <si>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</si>
  <si>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</si>
  <si>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</si>
  <si>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</si>
  <si>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</si>
  <si>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</si>
  <si>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</si>
  <si>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</si>
  <si>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</si>
  <si>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</si>
  <si>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</si>
  <si>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</si>
  <si>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</si>
  <si>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</si>
  <si>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</si>
  <si>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</si>
  <si>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</si>
  <si>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</si>
  <si>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</si>
  <si>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</si>
  <si>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</si>
  <si>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</si>
  <si>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</si>
  <si>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</si>
  <si>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</si>
  <si>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</si>
  <si>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</si>
  <si>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</si>
  <si>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</si>
  <si>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</si>
  <si>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</si>
  <si>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</si>
  <si>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</si>
  <si>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</si>
  <si>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</si>
  <si>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</si>
  <si>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</si>
  <si>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</si>
  <si>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</si>
  <si>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</si>
  <si>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</si>
  <si>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</si>
  <si>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</si>
  <si>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</si>
  <si>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</si>
  <si>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</si>
  <si>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</si>
  <si>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</si>
  <si>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</si>
  <si>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</si>
  <si>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</si>
  <si>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</si>
  <si>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</si>
  <si>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</si>
  <si>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</si>
  <si>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</si>
  <si>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</si>
  <si>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</si>
  <si>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</si>
  <si>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</si>
  <si>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</si>
  <si>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</si>
  <si>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</si>
  <si>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</si>
  <si>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</si>
  <si>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</si>
  <si>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</si>
  <si>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</si>
  <si>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</si>
  <si>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</si>
  <si>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</si>
  <si>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</si>
  <si>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</si>
  <si>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</si>
  <si>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</si>
  <si>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</si>
  <si>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</si>
  <si>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</si>
  <si>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</si>
  <si>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</si>
  <si>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</si>
  <si>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</si>
  <si>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</si>
  <si>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</si>
  <si>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</si>
  <si>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</si>
  <si>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</si>
  <si>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</si>
  <si>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</si>
  <si>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</si>
  <si>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</si>
  <si>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</si>
  <si>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</si>
  <si>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</si>
  <si>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</si>
  <si>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</si>
  <si>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</si>
  <si>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</si>
  <si>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</si>
  <si>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</si>
  <si>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</si>
  <si>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</si>
  <si>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</si>
  <si>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</si>
  <si>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</si>
  <si>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</si>
  <si>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</si>
  <si>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</si>
  <si>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</si>
  <si>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</si>
  <si>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</si>
  <si>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</si>
  <si>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</si>
  <si>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</si>
  <si>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</si>
  <si>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</si>
  <si>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</si>
  <si>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</si>
  <si>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</si>
  <si>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</si>
  <si>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</si>
  <si>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</si>
  <si>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</si>
  <si>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</si>
  <si>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</si>
  <si>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</si>
  <si>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</si>
  <si>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</si>
  <si>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</si>
  <si>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</si>
  <si>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</si>
  <si>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</si>
  <si>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</si>
  <si>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</si>
  <si>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</si>
  <si>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</si>
  <si>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</si>
  <si>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</si>
  <si>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</si>
  <si>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</si>
  <si>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</si>
  <si>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</si>
  <si>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</si>
  <si>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</si>
  <si>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</si>
  <si>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</si>
  <si>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</si>
  <si>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</si>
  <si>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</si>
  <si>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</si>
  <si>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</si>
  <si>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</si>
  <si>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</si>
  <si>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</si>
  <si>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</si>
  <si>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</si>
  <si>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</si>
  <si>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</si>
  <si>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</si>
  <si>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</si>
  <si>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</si>
  <si>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</si>
  <si>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</si>
  <si>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</si>
  <si>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</si>
  <si>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</si>
  <si>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</si>
  <si>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</si>
  <si>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</si>
  <si>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</si>
  <si>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</si>
  <si>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</si>
  <si>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</si>
  <si>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</si>
  <si>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</si>
  <si>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</si>
  <si>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</si>
  <si>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</si>
  <si>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</si>
  <si>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</si>
  <si>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</si>
  <si>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</si>
  <si>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</si>
  <si>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</si>
  <si>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</si>
  <si>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</si>
  <si>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</si>
  <si>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</si>
  <si>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</si>
  <si>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</si>
  <si>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</si>
  <si>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</si>
  <si>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</si>
  <si>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</si>
  <si>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</si>
  <si>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</si>
  <si>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</si>
  <si>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</si>
  <si>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</si>
  <si>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</si>
  <si>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</si>
  <si>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</si>
  <si>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</si>
  <si>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</si>
  <si>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</si>
  <si>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</si>
  <si>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</si>
  <si>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</si>
  <si>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</si>
  <si>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</si>
  <si>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</si>
  <si>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</si>
  <si>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</si>
  <si>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</si>
  <si>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</si>
  <si>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</si>
  <si>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</si>
  <si>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</si>
  <si>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</si>
  <si>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</si>
  <si>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</si>
  <si>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</si>
  <si>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</si>
  <si>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</si>
  <si>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</si>
  <si>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</si>
  <si>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</si>
  <si>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</si>
  <si>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</si>
  <si>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</si>
  <si>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</si>
  <si>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</si>
  <si>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</si>
  <si>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</si>
  <si>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</si>
  <si>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</si>
  <si>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</si>
  <si>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</si>
  <si>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</si>
  <si>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</si>
  <si>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</si>
  <si>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</si>
  <si>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</si>
  <si>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</si>
  <si>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</si>
  <si>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</si>
  <si>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</si>
  <si>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</si>
  <si>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</si>
  <si>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</si>
  <si>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</si>
  <si>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</si>
  <si>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</si>
  <si>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</si>
  <si>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</si>
  <si>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</si>
  <si>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</si>
  <si>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</si>
  <si>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</si>
  <si>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</si>
  <si>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</si>
  <si>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</si>
  <si>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</si>
  <si>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</si>
  <si>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</si>
  <si>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</si>
  <si>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</si>
  <si>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</si>
  <si>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</si>
  <si>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</si>
  <si>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</si>
  <si>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</si>
  <si>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</si>
  <si>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</si>
  <si>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</si>
  <si>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</si>
  <si>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</si>
  <si>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</si>
  <si>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</si>
  <si>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</si>
  <si>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</si>
  <si>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</si>
  <si>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</si>
  <si>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</si>
  <si>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</si>
  <si>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</si>
  <si>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</si>
  <si>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</si>
  <si>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</si>
  <si>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</si>
  <si>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</si>
  <si>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</si>
  <si>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</si>
  <si>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</si>
  <si>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</si>
  <si>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</si>
  <si>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</si>
  <si>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</si>
  <si>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</si>
  <si>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</si>
  <si>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</si>
  <si>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</si>
  <si>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</si>
  <si>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</si>
  <si>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</si>
  <si>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</si>
  <si>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</si>
  <si>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</si>
  <si>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</si>
  <si>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</si>
  <si>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</si>
  <si>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</si>
  <si>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</si>
  <si>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</si>
  <si>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</si>
  <si>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</si>
  <si>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</si>
  <si>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</si>
  <si>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</si>
  <si>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</si>
  <si>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</si>
  <si>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</si>
  <si>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</si>
  <si>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</si>
  <si>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</si>
  <si>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</si>
  <si>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</si>
  <si>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</si>
  <si>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</si>
  <si>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</si>
  <si>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</si>
  <si>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</si>
  <si>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</si>
  <si>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</si>
  <si>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</si>
  <si>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</si>
  <si>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</si>
  <si>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</si>
  <si>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</si>
  <si>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</si>
  <si>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</si>
  <si>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</si>
  <si>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</si>
  <si>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</si>
  <si>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</si>
  <si>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</si>
  <si>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</si>
  <si>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</si>
  <si>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</si>
  <si>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</si>
  <si>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</si>
  <si>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</si>
  <si>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</si>
  <si>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</si>
  <si>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</si>
  <si>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</si>
  <si>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</si>
  <si>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</si>
  <si>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</si>
  <si>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</si>
  <si>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</si>
  <si>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</si>
  <si>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</si>
  <si>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</si>
  <si>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</si>
  <si>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</si>
  <si>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</si>
  <si>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</si>
  <si>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</si>
  <si>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</si>
  <si>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</si>
  <si>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</si>
  <si>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</si>
  <si>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</si>
  <si>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</si>
  <si>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</si>
  <si>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</si>
  <si>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</si>
  <si>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</si>
  <si>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</si>
  <si>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</si>
  <si>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</si>
  <si>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</si>
  <si>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</si>
  <si>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</si>
  <si>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</si>
  <si>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</si>
  <si>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</si>
  <si>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</si>
  <si>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</si>
  <si>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</si>
  <si>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</si>
  <si>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</si>
  <si>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</si>
  <si>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</si>
  <si>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</si>
  <si>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</si>
  <si>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</si>
  <si>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</si>
  <si>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</si>
  <si>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</si>
  <si>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</si>
  <si>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</si>
  <si>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</si>
  <si>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</si>
  <si>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</si>
  <si>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</si>
  <si>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</si>
  <si>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</si>
  <si>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</si>
  <si>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</si>
  <si>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</si>
  <si>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</si>
  <si>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</si>
  <si>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</si>
  <si>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</si>
  <si>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</si>
  <si>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</si>
  <si>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</si>
  <si>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</si>
  <si>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</si>
  <si>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</si>
  <si>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</si>
  <si>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</si>
  <si>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</si>
  <si>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</si>
  <si>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</si>
  <si>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</si>
  <si>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</si>
  <si>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</si>
  <si>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</si>
  <si>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</si>
  <si>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</si>
  <si>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</si>
  <si>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</si>
  <si>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</si>
  <si>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</si>
  <si>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</si>
  <si>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</si>
  <si>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</si>
  <si>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</si>
  <si>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</si>
  <si>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</si>
  <si>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</si>
  <si>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</si>
  <si>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</si>
  <si>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</si>
  <si>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</si>
  <si>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</si>
  <si>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</si>
  <si>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</si>
  <si>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</si>
  <si>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</si>
  <si>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</si>
  <si>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</si>
  <si>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</si>
  <si>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</si>
  <si>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</si>
  <si>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</si>
  <si>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</si>
  <si>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</si>
  <si>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</si>
  <si>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</si>
  <si>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</si>
  <si>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</si>
  <si>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</si>
  <si>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</si>
  <si>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</si>
  <si>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</si>
  <si>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</si>
  <si>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</si>
  <si>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</si>
  <si>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</si>
  <si>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</si>
  <si>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</si>
  <si>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</si>
  <si>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</si>
  <si>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</si>
  <si>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</si>
  <si>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</si>
  <si>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</si>
  <si>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</si>
  <si>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</si>
  <si>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</si>
  <si>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</si>
  <si>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</si>
  <si>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</si>
  <si>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</si>
  <si>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</si>
  <si>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</si>
  <si>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</si>
  <si>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</si>
  <si>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</si>
  <si>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</si>
  <si>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</si>
  <si>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</si>
  <si>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</si>
  <si>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</si>
  <si>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</si>
  <si>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</si>
  <si>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</si>
  <si>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</si>
  <si>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</si>
  <si>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</si>
  <si>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</si>
  <si>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</si>
  <si>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</si>
  <si>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</si>
  <si>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</si>
  <si>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</si>
  <si>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</si>
  <si>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</si>
  <si>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</si>
  <si>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</si>
  <si>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</si>
  <si>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</si>
  <si>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191</t>
  </si>
  <si>
    <t>Providence Centralia Hospital</t>
  </si>
  <si>
    <t>914 S. Scheuber Road</t>
  </si>
  <si>
    <t>Centralia, WA 98531</t>
  </si>
  <si>
    <t>Lewis</t>
  </si>
  <si>
    <t>Medrice Coluccio</t>
  </si>
  <si>
    <t>Helen Andrus</t>
  </si>
  <si>
    <t>Joanne Schwartz</t>
  </si>
  <si>
    <t>360-736-2803</t>
  </si>
  <si>
    <t>360-330-8614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</si>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</sst>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9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1738.5518705603151</v>
          </cell>
          <cell r="D59">
            <v>0</v>
          </cell>
          <cell r="E59">
            <v>18458.518004313442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1068</v>
          </cell>
          <cell r="K59">
            <v>-6.9874873755809697E-2</v>
          </cell>
          <cell r="L59">
            <v>0</v>
          </cell>
          <cell r="M59">
            <v>0</v>
          </cell>
          <cell r="N59">
            <v>0</v>
          </cell>
          <cell r="O59">
            <v>642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0</v>
          </cell>
          <cell r="AZ59">
            <v>0</v>
          </cell>
          <cell r="BA59"/>
          <cell r="BE59">
            <v>98164.369999999981</v>
          </cell>
        </row>
        <row r="71">
          <cell r="C71">
            <v>2508248.7300000004</v>
          </cell>
          <cell r="D71">
            <v>0</v>
          </cell>
          <cell r="E71">
            <v>15070128.410000002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794.77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3843618.0300000007</v>
          </cell>
          <cell r="P71">
            <v>5059436.6800000006</v>
          </cell>
          <cell r="Q71">
            <v>490987.62</v>
          </cell>
          <cell r="R71">
            <v>38287.61</v>
          </cell>
          <cell r="S71">
            <v>4624280.28</v>
          </cell>
          <cell r="T71">
            <v>0</v>
          </cell>
          <cell r="U71">
            <v>7947972.7000000002</v>
          </cell>
          <cell r="V71">
            <v>467445.83999999997</v>
          </cell>
          <cell r="W71">
            <v>0</v>
          </cell>
          <cell r="X71">
            <v>0</v>
          </cell>
          <cell r="Y71">
            <v>6993600.0700000012</v>
          </cell>
          <cell r="Z71">
            <v>8256583.9800000004</v>
          </cell>
          <cell r="AA71">
            <v>0</v>
          </cell>
          <cell r="AB71">
            <v>34333608.859999999</v>
          </cell>
          <cell r="AC71">
            <v>1933865.79</v>
          </cell>
          <cell r="AD71">
            <v>0</v>
          </cell>
          <cell r="AE71">
            <v>1448628.18</v>
          </cell>
          <cell r="AF71">
            <v>0</v>
          </cell>
          <cell r="AG71">
            <v>7553621.6299999999</v>
          </cell>
          <cell r="AH71">
            <v>0</v>
          </cell>
          <cell r="AI71">
            <v>0</v>
          </cell>
          <cell r="AJ71">
            <v>1008625.5600000002</v>
          </cell>
          <cell r="AK71">
            <v>391776.60000000003</v>
          </cell>
          <cell r="AL71">
            <v>276864.09999999998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193885.90000000002</v>
          </cell>
          <cell r="AW71">
            <v>1052.1300000000001</v>
          </cell>
          <cell r="AX71">
            <v>224382.12</v>
          </cell>
          <cell r="AY71">
            <v>1727986.5700000003</v>
          </cell>
          <cell r="AZ71">
            <v>-100780.49</v>
          </cell>
          <cell r="BA71">
            <v>-202397.36000000002</v>
          </cell>
          <cell r="BB71">
            <v>25581.919999999998</v>
          </cell>
          <cell r="BC71">
            <v>0</v>
          </cell>
          <cell r="BD71">
            <v>175294.52000000002</v>
          </cell>
          <cell r="BE71">
            <v>7840538.6899999985</v>
          </cell>
          <cell r="BF71">
            <v>2122761.4500000002</v>
          </cell>
          <cell r="BG71">
            <v>9054.5300000000007</v>
          </cell>
          <cell r="BH71">
            <v>309348.09000000003</v>
          </cell>
          <cell r="BI71">
            <v>0</v>
          </cell>
          <cell r="BJ71">
            <v>0</v>
          </cell>
          <cell r="BK71">
            <v>4319</v>
          </cell>
          <cell r="BL71">
            <v>84601</v>
          </cell>
          <cell r="BM71">
            <v>0</v>
          </cell>
          <cell r="BN71">
            <v>1437685.5199999996</v>
          </cell>
          <cell r="BO71">
            <v>151245.90999999997</v>
          </cell>
          <cell r="BP71">
            <v>91603.239999999991</v>
          </cell>
          <cell r="BQ71">
            <v>0</v>
          </cell>
          <cell r="BR71">
            <v>0</v>
          </cell>
          <cell r="BS71">
            <v>221401.61999999997</v>
          </cell>
          <cell r="BT71">
            <v>195548.40000000002</v>
          </cell>
          <cell r="BU71">
            <v>0</v>
          </cell>
          <cell r="BV71">
            <v>150623.19</v>
          </cell>
          <cell r="BW71">
            <v>1212100.5099999998</v>
          </cell>
          <cell r="BX71">
            <v>0</v>
          </cell>
          <cell r="BY71">
            <v>4692858.4099999992</v>
          </cell>
          <cell r="BZ71">
            <v>0</v>
          </cell>
          <cell r="CA71">
            <v>242701.07</v>
          </cell>
          <cell r="CB71">
            <v>88.24</v>
          </cell>
          <cell r="CC71">
            <v>56551657.812229142</v>
          </cell>
          <cell r="CD71">
            <v>4680808.96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01" transitionEvaluation="1" transitionEntry="1" codeName="Sheet1">
    <pageSetUpPr autoPageBreaks="0" fitToPage="1"/>
  </sheetPr>
  <dimension ref="A1:CF817"/>
  <sheetViews>
    <sheetView showGridLines="0" tabSelected="1" topLeftCell="A501" zoomScale="75" zoomScaleNormal="75" workbookViewId="0">
      <selection activeCell="AY60" sqref="AY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5884748.0399999982</v>
      </c>
      <c r="C48" s="245">
        <f>ROUND(((B48/CE61)*C61),0)</f>
        <v>181527</v>
      </c>
      <c r="D48" s="245">
        <f>ROUND(((B48/CE61)*D61),0)</f>
        <v>0</v>
      </c>
      <c r="E48" s="195">
        <f>ROUND(((B48/CE61)*E61),0)</f>
        <v>1241198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328545</v>
      </c>
      <c r="P48" s="195">
        <f>ROUND(((B48/CE61)*P61),0)</f>
        <v>378731</v>
      </c>
      <c r="Q48" s="195">
        <f>ROUND(((B48/CE61)*Q61),0)</f>
        <v>45679</v>
      </c>
      <c r="R48" s="195">
        <f>ROUND(((B48/CE61)*R61),0)</f>
        <v>0</v>
      </c>
      <c r="S48" s="195">
        <f>ROUND(((B48/CE61)*S61),0)</f>
        <v>25566</v>
      </c>
      <c r="T48" s="195">
        <f>ROUND(((B48/CE61)*T61),0)</f>
        <v>0</v>
      </c>
      <c r="U48" s="195">
        <f>ROUND(((B48/CE61)*U61),0)</f>
        <v>248866</v>
      </c>
      <c r="V48" s="195">
        <f>ROUND(((B48/CE61)*V61),0)</f>
        <v>36103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426879</v>
      </c>
      <c r="Z48" s="195">
        <f>ROUND(((B48/CE61)*Z61),0)</f>
        <v>631014</v>
      </c>
      <c r="AA48" s="195">
        <f>ROUND(((B48/CE61)*AA61),0)</f>
        <v>0</v>
      </c>
      <c r="AB48" s="195">
        <f>ROUND(((B48/CE61)*AB61),0)</f>
        <v>312347</v>
      </c>
      <c r="AC48" s="195">
        <f>ROUND(((B48/CE61)*AC61),0)</f>
        <v>156100</v>
      </c>
      <c r="AD48" s="195">
        <f>ROUND(((B48/CE61)*AD61),0)</f>
        <v>0</v>
      </c>
      <c r="AE48" s="195">
        <f>ROUND(((B48/CE61)*AE61),0)</f>
        <v>89764</v>
      </c>
      <c r="AF48" s="195">
        <f>ROUND(((B48/CE61)*AF61),0)</f>
        <v>0</v>
      </c>
      <c r="AG48" s="195">
        <f>ROUND(((B48/CE61)*AG61),0)</f>
        <v>628387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89073</v>
      </c>
      <c r="AK48" s="195">
        <f>ROUND(((B48/CE61)*AK61),0)</f>
        <v>38100</v>
      </c>
      <c r="AL48" s="195">
        <f>ROUND(((B48/CE61)*AL61),0)</f>
        <v>22932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50699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118374</v>
      </c>
      <c r="AZ48" s="195">
        <f>ROUND(((B48/CE61)*AZ61),0)</f>
        <v>0</v>
      </c>
      <c r="BA48" s="195">
        <f>ROUND(((B48/CE61)*BA61),0)</f>
        <v>7960</v>
      </c>
      <c r="BB48" s="195">
        <f>ROUND(((B48/CE61)*BB61),0)</f>
        <v>18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133961</v>
      </c>
      <c r="BF48" s="195">
        <f>ROUND(((B48/CE61)*BF61),0)</f>
        <v>135607</v>
      </c>
      <c r="BG48" s="195">
        <f>ROUND(((B48/CE61)*BG61),0)</f>
        <v>0</v>
      </c>
      <c r="BH48" s="195">
        <f>ROUND(((B48/CE61)*BH61),0)</f>
        <v>19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76166</v>
      </c>
      <c r="BO48" s="195">
        <f>ROUND(((B48/CE61)*BO61),0)</f>
        <v>11132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6511</v>
      </c>
      <c r="BT48" s="195">
        <f>ROUND(((B48/CE61)*BT61),0)</f>
        <v>12963</v>
      </c>
      <c r="BU48" s="195">
        <f>ROUND(((B48/CE61)*BU61),0)</f>
        <v>0</v>
      </c>
      <c r="BV48" s="195">
        <f>ROUND(((B48/CE61)*BV61),0)</f>
        <v>10662</v>
      </c>
      <c r="BW48" s="195">
        <f>ROUND(((B48/CE61)*BW61),0)</f>
        <v>51617</v>
      </c>
      <c r="BX48" s="195">
        <f>ROUND(((B48/CE61)*BX61),0)</f>
        <v>0</v>
      </c>
      <c r="BY48" s="195">
        <f>ROUND(((B48/CE61)*BY61),0)</f>
        <v>319761</v>
      </c>
      <c r="BZ48" s="195">
        <f>ROUND(((B48/CE61)*BZ61),0)</f>
        <v>0</v>
      </c>
      <c r="CA48" s="195">
        <f>ROUND(((B48/CE61)*CA61),0)</f>
        <v>20800</v>
      </c>
      <c r="CB48" s="195">
        <f>ROUND(((B48/CE61)*CB61),0)</f>
        <v>64</v>
      </c>
      <c r="CC48" s="195">
        <f>ROUND(((B48/CE61)*CC61),0)</f>
        <v>47621</v>
      </c>
      <c r="CD48" s="195"/>
      <c r="CE48" s="195">
        <f>SUM(C48:CD48)</f>
        <v>5884746</v>
      </c>
    </row>
    <row r="49" spans="1:84" ht="12.65" customHeight="1" x14ac:dyDescent="0.35">
      <c r="A49" s="175" t="s">
        <v>206</v>
      </c>
      <c r="B49" s="195">
        <f>B47+B48</f>
        <v>5884748.0399999982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4187894.7399999998</v>
      </c>
      <c r="C52" s="195">
        <f>ROUND((B52/(CE76+CF76)*C76),0)</f>
        <v>109329</v>
      </c>
      <c r="D52" s="195">
        <f>ROUND((B52/(CE76+CF76)*D76),0)</f>
        <v>0</v>
      </c>
      <c r="E52" s="195">
        <f>ROUND((B52/(CE76+CF76)*E76),0)</f>
        <v>893583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252576</v>
      </c>
      <c r="P52" s="195">
        <f>ROUND((B52/(CE76+CF76)*P76),0)</f>
        <v>385632</v>
      </c>
      <c r="Q52" s="195">
        <f>ROUND((B52/(CE76+CF76)*Q76),0)</f>
        <v>0</v>
      </c>
      <c r="R52" s="195">
        <f>ROUND((B52/(CE76+CF76)*R76),0)</f>
        <v>18005</v>
      </c>
      <c r="S52" s="195">
        <f>ROUND((B52/(CE76+CF76)*S76),0)</f>
        <v>128145</v>
      </c>
      <c r="T52" s="195">
        <f>ROUND((B52/(CE76+CF76)*T76),0)</f>
        <v>0</v>
      </c>
      <c r="U52" s="195">
        <f>ROUND((B52/(CE76+CF76)*U76),0)</f>
        <v>143835</v>
      </c>
      <c r="V52" s="195">
        <f>ROUND((B52/(CE76+CF76)*V76),0)</f>
        <v>9463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300211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81897</v>
      </c>
      <c r="AC52" s="195">
        <f>ROUND((B52/(CE76+CF76)*AC76),0)</f>
        <v>56602</v>
      </c>
      <c r="AD52" s="195">
        <f>ROUND((B52/(CE76+CF76)*AD76),0)</f>
        <v>0</v>
      </c>
      <c r="AE52" s="195">
        <f>ROUND((B52/(CE76+CF76)*AE76),0)</f>
        <v>159516</v>
      </c>
      <c r="AF52" s="195">
        <f>ROUND((B52/(CE76+CF76)*AF76),0)</f>
        <v>0</v>
      </c>
      <c r="AG52" s="195">
        <f>ROUND((B52/(CE76+CF76)*AG76),0)</f>
        <v>379766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163216</v>
      </c>
      <c r="AZ52" s="195">
        <f>ROUND((B52/(CE76+CF76)*AZ76),0)</f>
        <v>0</v>
      </c>
      <c r="BA52" s="195">
        <f>ROUND((B52/(CE76+CF76)*BA76),0)</f>
        <v>10046</v>
      </c>
      <c r="BB52" s="195">
        <f>ROUND((B52/(CE76+CF76)*BB76),0)</f>
        <v>22594</v>
      </c>
      <c r="BC52" s="195">
        <f>ROUND((B52/(CE76+CF76)*BC76),0)</f>
        <v>0</v>
      </c>
      <c r="BD52" s="195">
        <f>ROUND((B52/(CE76+CF76)*BD76),0)</f>
        <v>122221</v>
      </c>
      <c r="BE52" s="195">
        <f>ROUND((B52/(CE76+CF76)*BE76),0)</f>
        <v>453577</v>
      </c>
      <c r="BF52" s="195">
        <f>ROUND((B52/(CE76+CF76)*BF76),0)</f>
        <v>59284</v>
      </c>
      <c r="BG52" s="195">
        <f>ROUND((B52/(CE76+CF76)*BG76),0)</f>
        <v>2750</v>
      </c>
      <c r="BH52" s="195">
        <f>ROUND((B52/(CE76+CF76)*BH76),0)</f>
        <v>16922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4078</v>
      </c>
      <c r="BL52" s="195">
        <f>ROUND((B52/(CE76+CF76)*BL76),0)</f>
        <v>79876</v>
      </c>
      <c r="BM52" s="195">
        <f>ROUND((B52/(CE76+CF76)*BM76),0)</f>
        <v>0</v>
      </c>
      <c r="BN52" s="195">
        <f>ROUND((B52/(CE76+CF76)*BN76),0)</f>
        <v>88569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23131</v>
      </c>
      <c r="BT52" s="195">
        <f>ROUND((B52/(CE76+CF76)*BT76),0)</f>
        <v>26374</v>
      </c>
      <c r="BU52" s="195">
        <f>ROUND((B52/(CE76+CF76)*BU76),0)</f>
        <v>0</v>
      </c>
      <c r="BV52" s="195">
        <f>ROUND((B52/(CE76+CF76)*BV76),0)</f>
        <v>10028</v>
      </c>
      <c r="BW52" s="195">
        <f>ROUND((B52/(CE76+CF76)*BW76),0)</f>
        <v>43600</v>
      </c>
      <c r="BX52" s="195">
        <f>ROUND((B52/(CE76+CF76)*BX76),0)</f>
        <v>0</v>
      </c>
      <c r="BY52" s="195">
        <f>ROUND((B52/(CE76+CF76)*BY76),0)</f>
        <v>97121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45946</v>
      </c>
      <c r="CD52" s="195"/>
      <c r="CE52" s="195">
        <f>SUM(C52:CD52)</f>
        <v>4187893</v>
      </c>
    </row>
    <row r="53" spans="1:84" ht="12.65" customHeight="1" x14ac:dyDescent="0.35">
      <c r="A53" s="175" t="s">
        <v>206</v>
      </c>
      <c r="B53" s="195">
        <f>B51+B52</f>
        <v>4187894.7399999998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2050.4416149022127</v>
      </c>
      <c r="D59" s="184">
        <v>0</v>
      </c>
      <c r="E59" s="184">
        <v>18505.010000000009</v>
      </c>
      <c r="F59" s="184">
        <v>0</v>
      </c>
      <c r="G59" s="184">
        <v>0</v>
      </c>
      <c r="H59" s="184">
        <v>0</v>
      </c>
      <c r="I59" s="184">
        <v>0</v>
      </c>
      <c r="J59" s="184">
        <v>946</v>
      </c>
      <c r="K59" s="184">
        <v>0</v>
      </c>
      <c r="L59" s="184">
        <v>0</v>
      </c>
      <c r="M59" s="184">
        <v>0</v>
      </c>
      <c r="N59" s="184">
        <v>0</v>
      </c>
      <c r="O59" s="184">
        <v>635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/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16.919999999999998</v>
      </c>
      <c r="D60" s="187">
        <v>0</v>
      </c>
      <c r="E60" s="187">
        <v>125.28999999999999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27.39</v>
      </c>
      <c r="P60" s="221">
        <v>36.700000000000003</v>
      </c>
      <c r="Q60" s="221">
        <v>3.26</v>
      </c>
      <c r="R60" s="221">
        <v>0</v>
      </c>
      <c r="S60" s="221">
        <v>4.9800000000000004</v>
      </c>
      <c r="T60" s="221">
        <v>0</v>
      </c>
      <c r="U60" s="221">
        <v>37.720000000000006</v>
      </c>
      <c r="V60" s="221">
        <v>3.9299999999999997</v>
      </c>
      <c r="W60" s="221">
        <v>0</v>
      </c>
      <c r="X60" s="221">
        <v>0</v>
      </c>
      <c r="Y60" s="221">
        <v>54.46</v>
      </c>
      <c r="Z60" s="221">
        <v>78.869999999999962</v>
      </c>
      <c r="AA60" s="221">
        <v>0</v>
      </c>
      <c r="AB60" s="221">
        <v>31.770000000000007</v>
      </c>
      <c r="AC60" s="221">
        <v>19.82</v>
      </c>
      <c r="AD60" s="221">
        <v>0</v>
      </c>
      <c r="AE60" s="221">
        <v>9.7099999999999973</v>
      </c>
      <c r="AF60" s="221">
        <v>0</v>
      </c>
      <c r="AG60" s="221">
        <v>64.2</v>
      </c>
      <c r="AH60" s="221">
        <v>0</v>
      </c>
      <c r="AI60" s="221">
        <v>0</v>
      </c>
      <c r="AJ60" s="221">
        <v>7.91</v>
      </c>
      <c r="AK60" s="221">
        <v>4.38</v>
      </c>
      <c r="AL60" s="221">
        <v>2.4899999999999998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9.48</v>
      </c>
      <c r="AW60" s="221">
        <v>0</v>
      </c>
      <c r="AX60" s="221">
        <v>0</v>
      </c>
      <c r="AY60" s="221">
        <v>26.720000000000002</v>
      </c>
      <c r="AZ60" s="221">
        <v>0</v>
      </c>
      <c r="BA60" s="221">
        <v>1.81</v>
      </c>
      <c r="BB60" s="221">
        <v>0</v>
      </c>
      <c r="BC60" s="221">
        <v>0</v>
      </c>
      <c r="BD60" s="221">
        <v>0</v>
      </c>
      <c r="BE60" s="221">
        <v>18.690000000000001</v>
      </c>
      <c r="BF60" s="221">
        <v>30.300000000000004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5.8800000000000008</v>
      </c>
      <c r="BO60" s="221">
        <v>1.32</v>
      </c>
      <c r="BP60" s="221">
        <v>0</v>
      </c>
      <c r="BQ60" s="221">
        <v>0</v>
      </c>
      <c r="BR60" s="221">
        <v>0</v>
      </c>
      <c r="BS60" s="221">
        <v>0.75</v>
      </c>
      <c r="BT60" s="221">
        <v>1.69</v>
      </c>
      <c r="BU60" s="221">
        <v>0</v>
      </c>
      <c r="BV60" s="221">
        <v>1.75</v>
      </c>
      <c r="BW60" s="221">
        <v>6.25</v>
      </c>
      <c r="BX60" s="221">
        <v>0</v>
      </c>
      <c r="BY60" s="221">
        <v>33.54999999999999</v>
      </c>
      <c r="BZ60" s="221">
        <v>0</v>
      </c>
      <c r="CA60" s="221">
        <v>2.7399999999999998</v>
      </c>
      <c r="CB60" s="221">
        <v>0.01</v>
      </c>
      <c r="CC60" s="221">
        <v>-27.57</v>
      </c>
      <c r="CD60" s="249" t="s">
        <v>221</v>
      </c>
      <c r="CE60" s="251">
        <f t="shared" ref="CE60:CE70" si="0">SUM(C60:CD60)</f>
        <v>643.16999999999985</v>
      </c>
    </row>
    <row r="61" spans="1:84" ht="12.65" customHeight="1" x14ac:dyDescent="0.35">
      <c r="A61" s="171" t="s">
        <v>235</v>
      </c>
      <c r="B61" s="175"/>
      <c r="C61" s="184">
        <v>2053198.71</v>
      </c>
      <c r="D61" s="184">
        <v>0</v>
      </c>
      <c r="E61" s="184">
        <v>14038846.800000003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3716082.47</v>
      </c>
      <c r="P61" s="185">
        <v>4283715.7399999993</v>
      </c>
      <c r="Q61" s="185">
        <v>516662.57999999996</v>
      </c>
      <c r="R61" s="185">
        <v>0</v>
      </c>
      <c r="S61" s="185">
        <v>289173.52</v>
      </c>
      <c r="T61" s="185">
        <v>0</v>
      </c>
      <c r="U61" s="185">
        <v>2814856.1199999996</v>
      </c>
      <c r="V61" s="185">
        <v>408356.04000000004</v>
      </c>
      <c r="W61" s="185">
        <v>0</v>
      </c>
      <c r="X61" s="185">
        <v>0</v>
      </c>
      <c r="Y61" s="185">
        <v>4828314.1300000008</v>
      </c>
      <c r="Z61" s="185">
        <v>7137226.9300000016</v>
      </c>
      <c r="AA61" s="185">
        <v>0</v>
      </c>
      <c r="AB61" s="185">
        <v>3532867.14</v>
      </c>
      <c r="AC61" s="185">
        <v>1765606.98</v>
      </c>
      <c r="AD61" s="185">
        <v>0</v>
      </c>
      <c r="AE61" s="185">
        <v>1015289.9899999999</v>
      </c>
      <c r="AF61" s="185">
        <v>0</v>
      </c>
      <c r="AG61" s="185">
        <v>7107503.6000000006</v>
      </c>
      <c r="AH61" s="185">
        <v>0</v>
      </c>
      <c r="AI61" s="185">
        <v>0</v>
      </c>
      <c r="AJ61" s="185">
        <v>1007474.8</v>
      </c>
      <c r="AK61" s="185">
        <v>430941.78</v>
      </c>
      <c r="AL61" s="185">
        <v>259371.77999999997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573439.41</v>
      </c>
      <c r="AW61" s="185">
        <v>0</v>
      </c>
      <c r="AX61" s="185">
        <v>0</v>
      </c>
      <c r="AY61" s="185">
        <v>1338900.4500000002</v>
      </c>
      <c r="AZ61" s="185">
        <v>0</v>
      </c>
      <c r="BA61" s="185">
        <v>90037.66</v>
      </c>
      <c r="BB61" s="185">
        <v>203.37</v>
      </c>
      <c r="BC61" s="185">
        <v>0</v>
      </c>
      <c r="BD61" s="185">
        <v>0</v>
      </c>
      <c r="BE61" s="185">
        <v>1515196.68</v>
      </c>
      <c r="BF61" s="185">
        <v>1533818.1</v>
      </c>
      <c r="BG61" s="185">
        <v>0</v>
      </c>
      <c r="BH61" s="185">
        <v>218.09999999999908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861490.26</v>
      </c>
      <c r="BO61" s="185">
        <v>125913.98999999999</v>
      </c>
      <c r="BP61" s="185">
        <v>0</v>
      </c>
      <c r="BQ61" s="185">
        <v>0</v>
      </c>
      <c r="BR61" s="185">
        <v>0</v>
      </c>
      <c r="BS61" s="185">
        <v>73642.290000000008</v>
      </c>
      <c r="BT61" s="185">
        <v>146625.10999999999</v>
      </c>
      <c r="BU61" s="185">
        <v>0</v>
      </c>
      <c r="BV61" s="185">
        <v>120599.98999999999</v>
      </c>
      <c r="BW61" s="185">
        <v>583821.48</v>
      </c>
      <c r="BX61" s="185">
        <v>0</v>
      </c>
      <c r="BY61" s="185">
        <v>3616721.2800000007</v>
      </c>
      <c r="BZ61" s="185">
        <v>0</v>
      </c>
      <c r="CA61" s="185">
        <v>235265.00999999998</v>
      </c>
      <c r="CB61" s="185">
        <v>721.06000000000006</v>
      </c>
      <c r="CC61" s="185">
        <v>538629.87</v>
      </c>
      <c r="CD61" s="249" t="s">
        <v>221</v>
      </c>
      <c r="CE61" s="195">
        <f t="shared" si="0"/>
        <v>66560733.219999991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181527</v>
      </c>
      <c r="D62" s="195">
        <f t="shared" si="1"/>
        <v>0</v>
      </c>
      <c r="E62" s="195">
        <f t="shared" si="1"/>
        <v>1241198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328545</v>
      </c>
      <c r="P62" s="195">
        <f t="shared" si="1"/>
        <v>378731</v>
      </c>
      <c r="Q62" s="195">
        <f t="shared" si="1"/>
        <v>45679</v>
      </c>
      <c r="R62" s="195">
        <f t="shared" si="1"/>
        <v>0</v>
      </c>
      <c r="S62" s="195">
        <f t="shared" si="1"/>
        <v>25566</v>
      </c>
      <c r="T62" s="195">
        <f t="shared" si="1"/>
        <v>0</v>
      </c>
      <c r="U62" s="195">
        <f t="shared" si="1"/>
        <v>248866</v>
      </c>
      <c r="V62" s="195">
        <f t="shared" si="1"/>
        <v>36103</v>
      </c>
      <c r="W62" s="195">
        <f t="shared" si="1"/>
        <v>0</v>
      </c>
      <c r="X62" s="195">
        <f t="shared" si="1"/>
        <v>0</v>
      </c>
      <c r="Y62" s="195">
        <f t="shared" si="1"/>
        <v>426879</v>
      </c>
      <c r="Z62" s="195">
        <f t="shared" si="1"/>
        <v>631014</v>
      </c>
      <c r="AA62" s="195">
        <f t="shared" si="1"/>
        <v>0</v>
      </c>
      <c r="AB62" s="195">
        <f t="shared" si="1"/>
        <v>312347</v>
      </c>
      <c r="AC62" s="195">
        <f t="shared" si="1"/>
        <v>156100</v>
      </c>
      <c r="AD62" s="195">
        <f t="shared" si="1"/>
        <v>0</v>
      </c>
      <c r="AE62" s="195">
        <f t="shared" si="1"/>
        <v>89764</v>
      </c>
      <c r="AF62" s="195">
        <f t="shared" si="1"/>
        <v>0</v>
      </c>
      <c r="AG62" s="195">
        <f t="shared" si="1"/>
        <v>628387</v>
      </c>
      <c r="AH62" s="195">
        <f t="shared" si="1"/>
        <v>0</v>
      </c>
      <c r="AI62" s="195">
        <f t="shared" si="1"/>
        <v>0</v>
      </c>
      <c r="AJ62" s="195">
        <f t="shared" si="1"/>
        <v>89073</v>
      </c>
      <c r="AK62" s="195">
        <f t="shared" si="1"/>
        <v>38100</v>
      </c>
      <c r="AL62" s="195">
        <f t="shared" si="1"/>
        <v>22932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50699</v>
      </c>
      <c r="AW62" s="195">
        <f t="shared" si="1"/>
        <v>0</v>
      </c>
      <c r="AX62" s="195">
        <f t="shared" si="1"/>
        <v>0</v>
      </c>
      <c r="AY62" s="195">
        <f>ROUND(AY47+AY48,0)</f>
        <v>118374</v>
      </c>
      <c r="AZ62" s="195">
        <f>ROUND(AZ47+AZ48,0)</f>
        <v>0</v>
      </c>
      <c r="BA62" s="195">
        <f>ROUND(BA47+BA48,0)</f>
        <v>7960</v>
      </c>
      <c r="BB62" s="195">
        <f t="shared" si="1"/>
        <v>18</v>
      </c>
      <c r="BC62" s="195">
        <f t="shared" si="1"/>
        <v>0</v>
      </c>
      <c r="BD62" s="195">
        <f t="shared" si="1"/>
        <v>0</v>
      </c>
      <c r="BE62" s="195">
        <f t="shared" si="1"/>
        <v>133961</v>
      </c>
      <c r="BF62" s="195">
        <f t="shared" si="1"/>
        <v>135607</v>
      </c>
      <c r="BG62" s="195">
        <f t="shared" si="1"/>
        <v>0</v>
      </c>
      <c r="BH62" s="195">
        <f t="shared" si="1"/>
        <v>19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76166</v>
      </c>
      <c r="BO62" s="195">
        <f t="shared" ref="BO62:CC62" si="2">ROUND(BO47+BO48,0)</f>
        <v>11132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6511</v>
      </c>
      <c r="BT62" s="195">
        <f t="shared" si="2"/>
        <v>12963</v>
      </c>
      <c r="BU62" s="195">
        <f t="shared" si="2"/>
        <v>0</v>
      </c>
      <c r="BV62" s="195">
        <f t="shared" si="2"/>
        <v>10662</v>
      </c>
      <c r="BW62" s="195">
        <f t="shared" si="2"/>
        <v>51617</v>
      </c>
      <c r="BX62" s="195">
        <f t="shared" si="2"/>
        <v>0</v>
      </c>
      <c r="BY62" s="195">
        <f t="shared" si="2"/>
        <v>319761</v>
      </c>
      <c r="BZ62" s="195">
        <f t="shared" si="2"/>
        <v>0</v>
      </c>
      <c r="CA62" s="195">
        <f t="shared" si="2"/>
        <v>20800</v>
      </c>
      <c r="CB62" s="195">
        <f t="shared" si="2"/>
        <v>64</v>
      </c>
      <c r="CC62" s="195">
        <f t="shared" si="2"/>
        <v>47621</v>
      </c>
      <c r="CD62" s="249" t="s">
        <v>221</v>
      </c>
      <c r="CE62" s="195">
        <f t="shared" si="0"/>
        <v>5884746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1470119.8099999998</v>
      </c>
      <c r="S63" s="185">
        <v>0</v>
      </c>
      <c r="T63" s="185">
        <v>0</v>
      </c>
      <c r="U63" s="185">
        <v>40903.25</v>
      </c>
      <c r="V63" s="185">
        <v>68930.049999999988</v>
      </c>
      <c r="W63" s="185">
        <v>0</v>
      </c>
      <c r="X63" s="185">
        <v>0</v>
      </c>
      <c r="Y63" s="185">
        <v>317169.71999999997</v>
      </c>
      <c r="Z63" s="185">
        <v>1108438</v>
      </c>
      <c r="AA63" s="185">
        <v>0</v>
      </c>
      <c r="AB63" s="185">
        <v>0</v>
      </c>
      <c r="AC63" s="185">
        <v>38983.75</v>
      </c>
      <c r="AD63" s="185">
        <v>0</v>
      </c>
      <c r="AE63" s="185">
        <v>165770</v>
      </c>
      <c r="AF63" s="185">
        <v>0</v>
      </c>
      <c r="AG63" s="185">
        <v>143000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21266.11</v>
      </c>
      <c r="BF63" s="185">
        <v>7500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90158.6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7200</v>
      </c>
      <c r="BX63" s="185">
        <v>0</v>
      </c>
      <c r="BY63" s="185">
        <v>112.5</v>
      </c>
      <c r="BZ63" s="185">
        <v>0</v>
      </c>
      <c r="CA63" s="185">
        <v>0</v>
      </c>
      <c r="CB63" s="185">
        <v>0</v>
      </c>
      <c r="CC63" s="185">
        <v>162000</v>
      </c>
      <c r="CD63" s="249" t="s">
        <v>221</v>
      </c>
      <c r="CE63" s="195">
        <f t="shared" si="0"/>
        <v>3641551.79</v>
      </c>
      <c r="CF63" s="252"/>
    </row>
    <row r="64" spans="1:84" ht="12.65" customHeight="1" x14ac:dyDescent="0.35">
      <c r="A64" s="171" t="s">
        <v>237</v>
      </c>
      <c r="B64" s="175"/>
      <c r="C64" s="184">
        <v>134846.98000000001</v>
      </c>
      <c r="D64" s="184">
        <v>0</v>
      </c>
      <c r="E64" s="185">
        <v>1082023.25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318510.26000000007</v>
      </c>
      <c r="P64" s="185">
        <v>606526.45000000007</v>
      </c>
      <c r="Q64" s="185">
        <v>17732.13</v>
      </c>
      <c r="R64" s="185">
        <v>11521.29</v>
      </c>
      <c r="S64" s="185">
        <v>4232837.3299999991</v>
      </c>
      <c r="T64" s="185">
        <v>0</v>
      </c>
      <c r="U64" s="185">
        <v>2790857.12</v>
      </c>
      <c r="V64" s="185">
        <v>71787.309999999983</v>
      </c>
      <c r="W64" s="185">
        <v>0</v>
      </c>
      <c r="X64" s="185">
        <v>0</v>
      </c>
      <c r="Y64" s="185">
        <v>599984.31000000006</v>
      </c>
      <c r="Z64" s="185">
        <v>483419.85000000009</v>
      </c>
      <c r="AA64" s="185">
        <v>0</v>
      </c>
      <c r="AB64" s="185">
        <v>44617076.069999993</v>
      </c>
      <c r="AC64" s="185">
        <v>354986.66999999993</v>
      </c>
      <c r="AD64" s="185">
        <v>0</v>
      </c>
      <c r="AE64" s="185">
        <v>20482.999999999996</v>
      </c>
      <c r="AF64" s="185">
        <v>0</v>
      </c>
      <c r="AG64" s="185">
        <v>893139.27</v>
      </c>
      <c r="AH64" s="185">
        <v>0</v>
      </c>
      <c r="AI64" s="185">
        <v>0</v>
      </c>
      <c r="AJ64" s="185">
        <v>40087.22</v>
      </c>
      <c r="AK64" s="185">
        <v>3302.2</v>
      </c>
      <c r="AL64" s="185">
        <v>6721.7100000000009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2700.25</v>
      </c>
      <c r="AW64" s="185">
        <v>0</v>
      </c>
      <c r="AX64" s="185">
        <v>0</v>
      </c>
      <c r="AY64" s="185">
        <v>421479.08999999997</v>
      </c>
      <c r="AZ64" s="185">
        <v>142.1</v>
      </c>
      <c r="BA64" s="185">
        <v>36018.68</v>
      </c>
      <c r="BB64" s="185">
        <v>10.199999999999999</v>
      </c>
      <c r="BC64" s="185">
        <v>0</v>
      </c>
      <c r="BD64" s="185">
        <v>-20155.580000000002</v>
      </c>
      <c r="BE64" s="185">
        <v>369600.60000000003</v>
      </c>
      <c r="BF64" s="185">
        <v>351771.86999999994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1704.68</v>
      </c>
      <c r="BO64" s="185">
        <v>0</v>
      </c>
      <c r="BP64" s="185">
        <v>0</v>
      </c>
      <c r="BQ64" s="185">
        <v>0</v>
      </c>
      <c r="BR64" s="185">
        <v>0</v>
      </c>
      <c r="BS64" s="185">
        <v>3896.12</v>
      </c>
      <c r="BT64" s="185">
        <v>115.42000000000002</v>
      </c>
      <c r="BU64" s="185">
        <v>0</v>
      </c>
      <c r="BV64" s="185">
        <v>202.07</v>
      </c>
      <c r="BW64" s="185">
        <v>20080.440000000002</v>
      </c>
      <c r="BX64" s="185">
        <v>0</v>
      </c>
      <c r="BY64" s="185">
        <v>20326.88</v>
      </c>
      <c r="BZ64" s="185">
        <v>0</v>
      </c>
      <c r="CA64" s="185">
        <v>4487.58</v>
      </c>
      <c r="CB64" s="185">
        <v>0</v>
      </c>
      <c r="CC64" s="185">
        <v>2489.7999999999997</v>
      </c>
      <c r="CD64" s="249" t="s">
        <v>221</v>
      </c>
      <c r="CE64" s="195">
        <f t="shared" si="0"/>
        <v>57500712.620000005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7315.9500000000007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124.72</v>
      </c>
      <c r="P65" s="185">
        <v>128.32999999999998</v>
      </c>
      <c r="Q65" s="185">
        <v>0</v>
      </c>
      <c r="R65" s="185">
        <v>0</v>
      </c>
      <c r="S65" s="185">
        <v>0</v>
      </c>
      <c r="T65" s="185">
        <v>0</v>
      </c>
      <c r="U65" s="185">
        <v>78.84</v>
      </c>
      <c r="V65" s="185">
        <v>79.260000000000005</v>
      </c>
      <c r="W65" s="185">
        <v>0</v>
      </c>
      <c r="X65" s="185">
        <v>0</v>
      </c>
      <c r="Y65" s="185">
        <v>383.37</v>
      </c>
      <c r="Z65" s="185">
        <v>5093.59</v>
      </c>
      <c r="AA65" s="185">
        <v>0</v>
      </c>
      <c r="AB65" s="185">
        <v>18036.550000000003</v>
      </c>
      <c r="AC65" s="185">
        <v>149.01</v>
      </c>
      <c r="AD65" s="185">
        <v>0</v>
      </c>
      <c r="AE65" s="185">
        <v>0</v>
      </c>
      <c r="AF65" s="185">
        <v>0</v>
      </c>
      <c r="AG65" s="185">
        <v>25</v>
      </c>
      <c r="AH65" s="185">
        <v>0</v>
      </c>
      <c r="AI65" s="185">
        <v>0</v>
      </c>
      <c r="AJ65" s="185">
        <v>186.54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846731.88000000012</v>
      </c>
      <c r="BF65" s="185">
        <v>147784.04999999999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1192.55</v>
      </c>
      <c r="BO65" s="185">
        <v>0</v>
      </c>
      <c r="BP65" s="185">
        <v>0</v>
      </c>
      <c r="BQ65" s="185">
        <v>0</v>
      </c>
      <c r="BR65" s="185">
        <v>0</v>
      </c>
      <c r="BS65" s="185">
        <v>1487.3400000000001</v>
      </c>
      <c r="BT65" s="185">
        <v>0</v>
      </c>
      <c r="BU65" s="185">
        <v>0</v>
      </c>
      <c r="BV65" s="185">
        <v>600</v>
      </c>
      <c r="BW65" s="185">
        <v>71131.45</v>
      </c>
      <c r="BX65" s="185">
        <v>0</v>
      </c>
      <c r="BY65" s="185">
        <v>2291.48</v>
      </c>
      <c r="BZ65" s="185">
        <v>0</v>
      </c>
      <c r="CA65" s="185">
        <v>0</v>
      </c>
      <c r="CB65" s="185">
        <v>0</v>
      </c>
      <c r="CC65" s="185">
        <v>347.92000000000007</v>
      </c>
      <c r="CD65" s="249" t="s">
        <v>221</v>
      </c>
      <c r="CE65" s="195">
        <f t="shared" si="0"/>
        <v>1103167.83</v>
      </c>
      <c r="CF65" s="252"/>
    </row>
    <row r="66" spans="1:84" ht="12.65" customHeight="1" x14ac:dyDescent="0.35">
      <c r="A66" s="171" t="s">
        <v>239</v>
      </c>
      <c r="B66" s="175"/>
      <c r="C66" s="184">
        <v>211904</v>
      </c>
      <c r="D66" s="184">
        <v>0</v>
      </c>
      <c r="E66" s="184">
        <v>178973.00999999995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186445.51</v>
      </c>
      <c r="P66" s="185">
        <v>80108.750000000015</v>
      </c>
      <c r="Q66" s="185">
        <v>105</v>
      </c>
      <c r="R66" s="185">
        <v>488874.11</v>
      </c>
      <c r="S66" s="184">
        <v>96888.280000000013</v>
      </c>
      <c r="T66" s="184">
        <v>0</v>
      </c>
      <c r="U66" s="185">
        <v>2495322</v>
      </c>
      <c r="V66" s="185">
        <v>160.74</v>
      </c>
      <c r="W66" s="185">
        <v>0</v>
      </c>
      <c r="X66" s="185">
        <v>0</v>
      </c>
      <c r="Y66" s="185">
        <v>502290.43000000011</v>
      </c>
      <c r="Z66" s="185">
        <v>670944.35</v>
      </c>
      <c r="AA66" s="185">
        <v>0</v>
      </c>
      <c r="AB66" s="185">
        <v>578099.03000000014</v>
      </c>
      <c r="AC66" s="185">
        <v>16910.789999999997</v>
      </c>
      <c r="AD66" s="185">
        <v>0</v>
      </c>
      <c r="AE66" s="185">
        <v>50313.8</v>
      </c>
      <c r="AF66" s="185">
        <v>0</v>
      </c>
      <c r="AG66" s="185">
        <v>214783.93</v>
      </c>
      <c r="AH66" s="185">
        <v>0</v>
      </c>
      <c r="AI66" s="185">
        <v>0</v>
      </c>
      <c r="AJ66" s="185">
        <v>36125.210000000006</v>
      </c>
      <c r="AK66" s="185">
        <v>441.61</v>
      </c>
      <c r="AL66" s="185">
        <v>384.77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5575.88</v>
      </c>
      <c r="AW66" s="185">
        <v>0</v>
      </c>
      <c r="AX66" s="185">
        <v>37758.58</v>
      </c>
      <c r="AY66" s="185">
        <v>256409.48</v>
      </c>
      <c r="AZ66" s="185">
        <v>0</v>
      </c>
      <c r="BA66" s="185">
        <v>-265282.61000000004</v>
      </c>
      <c r="BB66" s="185">
        <v>0</v>
      </c>
      <c r="BC66" s="185">
        <v>0</v>
      </c>
      <c r="BD66" s="185">
        <v>47099.01999999999</v>
      </c>
      <c r="BE66" s="185">
        <v>3136637.2399999988</v>
      </c>
      <c r="BF66" s="185">
        <v>115051.05</v>
      </c>
      <c r="BG66" s="185">
        <v>0</v>
      </c>
      <c r="BH66" s="185">
        <v>143.07</v>
      </c>
      <c r="BI66" s="185">
        <v>0</v>
      </c>
      <c r="BJ66" s="185">
        <v>20.29</v>
      </c>
      <c r="BK66" s="185">
        <v>0</v>
      </c>
      <c r="BL66" s="185">
        <v>0</v>
      </c>
      <c r="BM66" s="185">
        <v>0</v>
      </c>
      <c r="BN66" s="185">
        <v>894615.15999999992</v>
      </c>
      <c r="BO66" s="185">
        <v>0</v>
      </c>
      <c r="BP66" s="185">
        <v>61862.170000000006</v>
      </c>
      <c r="BQ66" s="185">
        <v>0</v>
      </c>
      <c r="BR66" s="185">
        <v>0</v>
      </c>
      <c r="BS66" s="185">
        <v>1642.22</v>
      </c>
      <c r="BT66" s="185">
        <v>450.3</v>
      </c>
      <c r="BU66" s="185">
        <v>0</v>
      </c>
      <c r="BV66" s="185">
        <v>41143.770000000004</v>
      </c>
      <c r="BW66" s="185">
        <v>2892090.49</v>
      </c>
      <c r="BX66" s="185">
        <v>0</v>
      </c>
      <c r="BY66" s="185">
        <v>832178.53000000014</v>
      </c>
      <c r="BZ66" s="185">
        <v>0</v>
      </c>
      <c r="CA66" s="185">
        <v>46.53</v>
      </c>
      <c r="CB66" s="185">
        <v>0</v>
      </c>
      <c r="CC66" s="185">
        <v>-37197.060000000005</v>
      </c>
      <c r="CD66" s="249" t="s">
        <v>221</v>
      </c>
      <c r="CE66" s="195">
        <f t="shared" si="0"/>
        <v>13829319.429999998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109329</v>
      </c>
      <c r="D67" s="195">
        <f>ROUND(D51+D52,0)</f>
        <v>0</v>
      </c>
      <c r="E67" s="195">
        <f t="shared" ref="E67:BP67" si="3">ROUND(E51+E52,0)</f>
        <v>893583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252576</v>
      </c>
      <c r="P67" s="195">
        <f t="shared" si="3"/>
        <v>385632</v>
      </c>
      <c r="Q67" s="195">
        <f t="shared" si="3"/>
        <v>0</v>
      </c>
      <c r="R67" s="195">
        <f t="shared" si="3"/>
        <v>18005</v>
      </c>
      <c r="S67" s="195">
        <f t="shared" si="3"/>
        <v>128145</v>
      </c>
      <c r="T67" s="195">
        <f t="shared" si="3"/>
        <v>0</v>
      </c>
      <c r="U67" s="195">
        <f t="shared" si="3"/>
        <v>143835</v>
      </c>
      <c r="V67" s="195">
        <f t="shared" si="3"/>
        <v>9463</v>
      </c>
      <c r="W67" s="195">
        <f t="shared" si="3"/>
        <v>0</v>
      </c>
      <c r="X67" s="195">
        <f t="shared" si="3"/>
        <v>0</v>
      </c>
      <c r="Y67" s="195">
        <f t="shared" si="3"/>
        <v>300211</v>
      </c>
      <c r="Z67" s="195">
        <f t="shared" si="3"/>
        <v>0</v>
      </c>
      <c r="AA67" s="195">
        <f t="shared" si="3"/>
        <v>0</v>
      </c>
      <c r="AB67" s="195">
        <f t="shared" si="3"/>
        <v>81897</v>
      </c>
      <c r="AC67" s="195">
        <f t="shared" si="3"/>
        <v>56602</v>
      </c>
      <c r="AD67" s="195">
        <f t="shared" si="3"/>
        <v>0</v>
      </c>
      <c r="AE67" s="195">
        <f t="shared" si="3"/>
        <v>159516</v>
      </c>
      <c r="AF67" s="195">
        <f t="shared" si="3"/>
        <v>0</v>
      </c>
      <c r="AG67" s="195">
        <f t="shared" si="3"/>
        <v>379766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163216</v>
      </c>
      <c r="AZ67" s="195">
        <f>ROUND(AZ51+AZ52,0)</f>
        <v>0</v>
      </c>
      <c r="BA67" s="195">
        <f>ROUND(BA51+BA52,0)</f>
        <v>10046</v>
      </c>
      <c r="BB67" s="195">
        <f t="shared" si="3"/>
        <v>22594</v>
      </c>
      <c r="BC67" s="195">
        <f t="shared" si="3"/>
        <v>0</v>
      </c>
      <c r="BD67" s="195">
        <f t="shared" si="3"/>
        <v>122221</v>
      </c>
      <c r="BE67" s="195">
        <f t="shared" si="3"/>
        <v>453577</v>
      </c>
      <c r="BF67" s="195">
        <f t="shared" si="3"/>
        <v>59284</v>
      </c>
      <c r="BG67" s="195">
        <f t="shared" si="3"/>
        <v>2750</v>
      </c>
      <c r="BH67" s="195">
        <f t="shared" si="3"/>
        <v>16922</v>
      </c>
      <c r="BI67" s="195">
        <f t="shared" si="3"/>
        <v>0</v>
      </c>
      <c r="BJ67" s="195">
        <f t="shared" si="3"/>
        <v>0</v>
      </c>
      <c r="BK67" s="195">
        <f t="shared" si="3"/>
        <v>4078</v>
      </c>
      <c r="BL67" s="195">
        <f t="shared" si="3"/>
        <v>79876</v>
      </c>
      <c r="BM67" s="195">
        <f t="shared" si="3"/>
        <v>0</v>
      </c>
      <c r="BN67" s="195">
        <f t="shared" si="3"/>
        <v>88569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23131</v>
      </c>
      <c r="BT67" s="195">
        <f t="shared" si="4"/>
        <v>26374</v>
      </c>
      <c r="BU67" s="195">
        <f t="shared" si="4"/>
        <v>0</v>
      </c>
      <c r="BV67" s="195">
        <f t="shared" si="4"/>
        <v>10028</v>
      </c>
      <c r="BW67" s="195">
        <f t="shared" si="4"/>
        <v>43600</v>
      </c>
      <c r="BX67" s="195">
        <f t="shared" si="4"/>
        <v>0</v>
      </c>
      <c r="BY67" s="195">
        <f t="shared" si="4"/>
        <v>97121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45946</v>
      </c>
      <c r="CD67" s="249" t="s">
        <v>221</v>
      </c>
      <c r="CE67" s="195">
        <f t="shared" si="0"/>
        <v>4187893</v>
      </c>
      <c r="CF67" s="252"/>
    </row>
    <row r="68" spans="1:84" ht="12.65" customHeight="1" x14ac:dyDescent="0.35">
      <c r="A68" s="171" t="s">
        <v>240</v>
      </c>
      <c r="B68" s="175"/>
      <c r="C68" s="184">
        <v>28677.93</v>
      </c>
      <c r="D68" s="184">
        <v>0</v>
      </c>
      <c r="E68" s="184">
        <v>130328.94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23882.85</v>
      </c>
      <c r="Q68" s="185">
        <v>0</v>
      </c>
      <c r="R68" s="185">
        <v>0</v>
      </c>
      <c r="S68" s="185">
        <v>0</v>
      </c>
      <c r="T68" s="185">
        <v>0</v>
      </c>
      <c r="U68" s="185">
        <v>-239731.24000000002</v>
      </c>
      <c r="V68" s="185">
        <v>0</v>
      </c>
      <c r="W68" s="185">
        <v>0</v>
      </c>
      <c r="X68" s="185">
        <v>0</v>
      </c>
      <c r="Y68" s="185">
        <v>236768.73</v>
      </c>
      <c r="Z68" s="185">
        <v>1756384.9600000004</v>
      </c>
      <c r="AA68" s="185">
        <v>0</v>
      </c>
      <c r="AB68" s="185">
        <v>286176.81</v>
      </c>
      <c r="AC68" s="185">
        <v>32954.439999999995</v>
      </c>
      <c r="AD68" s="185">
        <v>0</v>
      </c>
      <c r="AE68" s="185">
        <v>0</v>
      </c>
      <c r="AF68" s="185">
        <v>0</v>
      </c>
      <c r="AG68" s="185">
        <v>972.26</v>
      </c>
      <c r="AH68" s="185">
        <v>0</v>
      </c>
      <c r="AI68" s="185">
        <v>0</v>
      </c>
      <c r="AJ68" s="185">
        <v>39264.6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101528.31</v>
      </c>
      <c r="AY68" s="185">
        <v>566.82999999999993</v>
      </c>
      <c r="AZ68" s="185">
        <v>0</v>
      </c>
      <c r="BA68" s="185">
        <v>0</v>
      </c>
      <c r="BB68" s="185">
        <v>0</v>
      </c>
      <c r="BC68" s="185">
        <v>0</v>
      </c>
      <c r="BD68" s="185">
        <v>22454.71</v>
      </c>
      <c r="BE68" s="185">
        <v>46542.419999999984</v>
      </c>
      <c r="BF68" s="185">
        <v>135209.38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5062.5700000000006</v>
      </c>
      <c r="BO68" s="185">
        <v>0</v>
      </c>
      <c r="BP68" s="185">
        <v>2094.2400000000002</v>
      </c>
      <c r="BQ68" s="185">
        <v>0</v>
      </c>
      <c r="BR68" s="185">
        <v>0</v>
      </c>
      <c r="BS68" s="185">
        <v>9814.68</v>
      </c>
      <c r="BT68" s="185">
        <v>0</v>
      </c>
      <c r="BU68" s="185">
        <v>0</v>
      </c>
      <c r="BV68" s="185">
        <v>8332.739999999998</v>
      </c>
      <c r="BW68" s="185">
        <v>728451.77999999991</v>
      </c>
      <c r="BX68" s="185">
        <v>0</v>
      </c>
      <c r="BY68" s="185">
        <v>2868.1200000000008</v>
      </c>
      <c r="BZ68" s="185">
        <v>0</v>
      </c>
      <c r="CA68" s="185">
        <v>0</v>
      </c>
      <c r="CB68" s="185">
        <v>0</v>
      </c>
      <c r="CC68" s="185">
        <v>42551.759999999995</v>
      </c>
      <c r="CD68" s="249" t="s">
        <v>221</v>
      </c>
      <c r="CE68" s="195">
        <f t="shared" si="0"/>
        <v>3401157.8200000003</v>
      </c>
      <c r="CF68" s="252"/>
    </row>
    <row r="69" spans="1:84" ht="12.65" customHeight="1" x14ac:dyDescent="0.35">
      <c r="A69" s="171" t="s">
        <v>241</v>
      </c>
      <c r="B69" s="175"/>
      <c r="C69" s="184">
        <v>5569.9699999999993</v>
      </c>
      <c r="D69" s="184">
        <v>0</v>
      </c>
      <c r="E69" s="185">
        <v>17427.88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6032.28</v>
      </c>
      <c r="P69" s="185">
        <v>22206.18</v>
      </c>
      <c r="Q69" s="185">
        <v>439</v>
      </c>
      <c r="R69" s="224">
        <v>0</v>
      </c>
      <c r="S69" s="185">
        <v>190.65</v>
      </c>
      <c r="T69" s="184">
        <v>0</v>
      </c>
      <c r="U69" s="185">
        <v>72115.689999999988</v>
      </c>
      <c r="V69" s="185">
        <v>230.59</v>
      </c>
      <c r="W69" s="184">
        <v>0</v>
      </c>
      <c r="X69" s="185">
        <v>0</v>
      </c>
      <c r="Y69" s="185">
        <v>12782.68</v>
      </c>
      <c r="Z69" s="185">
        <v>79720.91</v>
      </c>
      <c r="AA69" s="185">
        <v>0</v>
      </c>
      <c r="AB69" s="185">
        <v>23151.84</v>
      </c>
      <c r="AC69" s="185">
        <v>20084.019999999997</v>
      </c>
      <c r="AD69" s="185">
        <v>0</v>
      </c>
      <c r="AE69" s="185">
        <v>8539.4500000000007</v>
      </c>
      <c r="AF69" s="185">
        <v>0</v>
      </c>
      <c r="AG69" s="185">
        <v>54460.44</v>
      </c>
      <c r="AH69" s="185">
        <v>0</v>
      </c>
      <c r="AI69" s="185">
        <v>0</v>
      </c>
      <c r="AJ69" s="185">
        <v>3117.0299999999997</v>
      </c>
      <c r="AK69" s="185">
        <v>158.83000000000001</v>
      </c>
      <c r="AL69" s="185">
        <v>1467.9299999999998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14356.839999999998</v>
      </c>
      <c r="AY69" s="185">
        <v>46560.21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35160.14</v>
      </c>
      <c r="BF69" s="185">
        <v>14529.6</v>
      </c>
      <c r="BG69" s="185">
        <v>0</v>
      </c>
      <c r="BH69" s="224">
        <v>3246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100663.61</v>
      </c>
      <c r="BO69" s="185">
        <v>0</v>
      </c>
      <c r="BP69" s="185">
        <v>1992</v>
      </c>
      <c r="BQ69" s="185">
        <v>0</v>
      </c>
      <c r="BR69" s="185">
        <v>0</v>
      </c>
      <c r="BS69" s="185">
        <v>1718.73</v>
      </c>
      <c r="BT69" s="185">
        <v>35.090000000000003</v>
      </c>
      <c r="BU69" s="185">
        <v>0</v>
      </c>
      <c r="BV69" s="185">
        <v>765.3</v>
      </c>
      <c r="BW69" s="185">
        <v>13094.740000000002</v>
      </c>
      <c r="BX69" s="185">
        <v>0</v>
      </c>
      <c r="BY69" s="185">
        <v>66650.559999999998</v>
      </c>
      <c r="BZ69" s="185">
        <v>0</v>
      </c>
      <c r="CA69" s="185">
        <v>3803.7100000000005</v>
      </c>
      <c r="CB69" s="185">
        <v>0</v>
      </c>
      <c r="CC69" s="185">
        <v>66519806.715961136</v>
      </c>
      <c r="CD69" s="188">
        <v>6291103.5900000008</v>
      </c>
      <c r="CE69" s="195">
        <f t="shared" si="0"/>
        <v>73441182.205961138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4680</v>
      </c>
      <c r="P70" s="184">
        <v>0</v>
      </c>
      <c r="Q70" s="184">
        <v>0</v>
      </c>
      <c r="R70" s="184">
        <v>0</v>
      </c>
      <c r="S70" s="184">
        <v>350</v>
      </c>
      <c r="T70" s="184">
        <v>0</v>
      </c>
      <c r="U70" s="185">
        <v>78810.05</v>
      </c>
      <c r="V70" s="184">
        <v>0</v>
      </c>
      <c r="W70" s="184">
        <v>0</v>
      </c>
      <c r="X70" s="185">
        <v>0</v>
      </c>
      <c r="Y70" s="185">
        <v>7219.99</v>
      </c>
      <c r="Z70" s="185">
        <v>2443132.67</v>
      </c>
      <c r="AA70" s="185">
        <v>0</v>
      </c>
      <c r="AB70" s="185">
        <v>6248885.1399999997</v>
      </c>
      <c r="AC70" s="185">
        <v>0</v>
      </c>
      <c r="AD70" s="185">
        <v>0</v>
      </c>
      <c r="AE70" s="185">
        <v>-239.35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397295.44000000006</v>
      </c>
      <c r="AZ70" s="185">
        <v>37376.160000000003</v>
      </c>
      <c r="BA70" s="185">
        <v>30445.38</v>
      </c>
      <c r="BB70" s="185">
        <v>0</v>
      </c>
      <c r="BC70" s="185">
        <v>0</v>
      </c>
      <c r="BD70" s="185">
        <v>0</v>
      </c>
      <c r="BE70" s="185">
        <v>74477.260000000009</v>
      </c>
      <c r="BF70" s="185">
        <v>96107.540000000008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117401.82</v>
      </c>
      <c r="BO70" s="185">
        <v>0</v>
      </c>
      <c r="BP70" s="185">
        <v>0</v>
      </c>
      <c r="BQ70" s="185">
        <v>0</v>
      </c>
      <c r="BR70" s="185">
        <v>0</v>
      </c>
      <c r="BS70" s="185">
        <v>6600</v>
      </c>
      <c r="BT70" s="185">
        <v>0</v>
      </c>
      <c r="BU70" s="185">
        <v>0</v>
      </c>
      <c r="BV70" s="185">
        <v>0</v>
      </c>
      <c r="BW70" s="185">
        <v>17075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12059419.66</v>
      </c>
      <c r="CD70" s="188"/>
      <c r="CE70" s="195">
        <f t="shared" si="0"/>
        <v>21619036.759999998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2725053.5900000003</v>
      </c>
      <c r="D71" s="195">
        <f t="shared" ref="D71:AI71" si="5">SUM(D61:D69)-D70</f>
        <v>0</v>
      </c>
      <c r="E71" s="195">
        <f t="shared" si="5"/>
        <v>17589696.830000002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4803636.24</v>
      </c>
      <c r="P71" s="195">
        <f t="shared" si="5"/>
        <v>5780931.2999999989</v>
      </c>
      <c r="Q71" s="195">
        <f t="shared" si="5"/>
        <v>580617.71</v>
      </c>
      <c r="R71" s="195">
        <f t="shared" si="5"/>
        <v>1988520.21</v>
      </c>
      <c r="S71" s="195">
        <f t="shared" si="5"/>
        <v>4772450.78</v>
      </c>
      <c r="T71" s="195">
        <f t="shared" si="5"/>
        <v>0</v>
      </c>
      <c r="U71" s="195">
        <f t="shared" si="5"/>
        <v>8288292.7300000004</v>
      </c>
      <c r="V71" s="195">
        <f t="shared" si="5"/>
        <v>595109.99</v>
      </c>
      <c r="W71" s="195">
        <f t="shared" si="5"/>
        <v>0</v>
      </c>
      <c r="X71" s="195">
        <f t="shared" si="5"/>
        <v>0</v>
      </c>
      <c r="Y71" s="195">
        <f t="shared" si="5"/>
        <v>7217563.3799999999</v>
      </c>
      <c r="Z71" s="195">
        <f t="shared" si="5"/>
        <v>9429109.9200000018</v>
      </c>
      <c r="AA71" s="195">
        <f t="shared" si="5"/>
        <v>0</v>
      </c>
      <c r="AB71" s="195">
        <f t="shared" si="5"/>
        <v>43200766.299999997</v>
      </c>
      <c r="AC71" s="195">
        <f t="shared" si="5"/>
        <v>2442377.6599999997</v>
      </c>
      <c r="AD71" s="195">
        <f t="shared" si="5"/>
        <v>0</v>
      </c>
      <c r="AE71" s="195">
        <f t="shared" si="5"/>
        <v>1509915.5899999999</v>
      </c>
      <c r="AF71" s="195">
        <f t="shared" si="5"/>
        <v>0</v>
      </c>
      <c r="AG71" s="195">
        <f t="shared" si="5"/>
        <v>9422037.5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1215328.4000000001</v>
      </c>
      <c r="AK71" s="195">
        <f t="shared" si="6"/>
        <v>472944.42000000004</v>
      </c>
      <c r="AL71" s="195">
        <f t="shared" si="6"/>
        <v>290878.19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632414.54</v>
      </c>
      <c r="AW71" s="195">
        <f t="shared" si="6"/>
        <v>0</v>
      </c>
      <c r="AX71" s="195">
        <f t="shared" si="6"/>
        <v>153643.73000000001</v>
      </c>
      <c r="AY71" s="195">
        <f t="shared" si="6"/>
        <v>1948210.62</v>
      </c>
      <c r="AZ71" s="195">
        <f t="shared" si="6"/>
        <v>-37234.060000000005</v>
      </c>
      <c r="BA71" s="195">
        <f t="shared" si="6"/>
        <v>-151665.65000000005</v>
      </c>
      <c r="BB71" s="195">
        <f t="shared" si="6"/>
        <v>22825.57</v>
      </c>
      <c r="BC71" s="195">
        <f t="shared" si="6"/>
        <v>0</v>
      </c>
      <c r="BD71" s="195">
        <f t="shared" si="6"/>
        <v>171619.15</v>
      </c>
      <c r="BE71" s="195">
        <f t="shared" si="6"/>
        <v>6484195.8099999996</v>
      </c>
      <c r="BF71" s="195">
        <f t="shared" si="6"/>
        <v>2404447.5099999998</v>
      </c>
      <c r="BG71" s="195">
        <f t="shared" si="6"/>
        <v>2750</v>
      </c>
      <c r="BH71" s="195">
        <f t="shared" si="6"/>
        <v>20548.169999999998</v>
      </c>
      <c r="BI71" s="195">
        <f t="shared" si="6"/>
        <v>0</v>
      </c>
      <c r="BJ71" s="195">
        <f t="shared" si="6"/>
        <v>20.29</v>
      </c>
      <c r="BK71" s="195">
        <f t="shared" si="6"/>
        <v>4078</v>
      </c>
      <c r="BL71" s="195">
        <f t="shared" si="6"/>
        <v>79876</v>
      </c>
      <c r="BM71" s="195">
        <f t="shared" si="6"/>
        <v>0</v>
      </c>
      <c r="BN71" s="195">
        <f t="shared" si="6"/>
        <v>2002220.61</v>
      </c>
      <c r="BO71" s="195">
        <f t="shared" si="6"/>
        <v>137045.99</v>
      </c>
      <c r="BP71" s="195">
        <f t="shared" ref="BP71:CC71" si="7">SUM(BP61:BP69)-BP70</f>
        <v>65948.41</v>
      </c>
      <c r="BQ71" s="195">
        <f t="shared" si="7"/>
        <v>0</v>
      </c>
      <c r="BR71" s="195">
        <f t="shared" si="7"/>
        <v>0</v>
      </c>
      <c r="BS71" s="195">
        <f t="shared" si="7"/>
        <v>115243.37999999999</v>
      </c>
      <c r="BT71" s="195">
        <f t="shared" si="7"/>
        <v>186562.91999999998</v>
      </c>
      <c r="BU71" s="195">
        <f t="shared" si="7"/>
        <v>0</v>
      </c>
      <c r="BV71" s="195">
        <f t="shared" si="7"/>
        <v>192333.87</v>
      </c>
      <c r="BW71" s="195">
        <f t="shared" si="7"/>
        <v>4394012.3800000008</v>
      </c>
      <c r="BX71" s="195">
        <f t="shared" si="7"/>
        <v>0</v>
      </c>
      <c r="BY71" s="195">
        <f t="shared" si="7"/>
        <v>4958031.3500000006</v>
      </c>
      <c r="BZ71" s="195">
        <f t="shared" si="7"/>
        <v>0</v>
      </c>
      <c r="CA71" s="195">
        <f t="shared" si="7"/>
        <v>264402.82999999996</v>
      </c>
      <c r="CB71" s="195">
        <f t="shared" si="7"/>
        <v>785.06000000000006</v>
      </c>
      <c r="CC71" s="195">
        <f t="shared" si="7"/>
        <v>55262776.345961139</v>
      </c>
      <c r="CD71" s="245">
        <f>CD69-CD70</f>
        <v>6291103.5900000008</v>
      </c>
      <c r="CE71" s="195">
        <f>SUM(CE61:CE69)-CE70</f>
        <v>207931427.15596116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9990845</v>
      </c>
      <c r="D73" s="184">
        <v>0</v>
      </c>
      <c r="E73" s="185">
        <v>76373844.330000088</v>
      </c>
      <c r="F73" s="185">
        <v>0</v>
      </c>
      <c r="G73" s="184">
        <v>0</v>
      </c>
      <c r="H73" s="184">
        <v>0</v>
      </c>
      <c r="I73" s="185">
        <v>0</v>
      </c>
      <c r="J73" s="185">
        <v>11611</v>
      </c>
      <c r="K73" s="185">
        <v>0</v>
      </c>
      <c r="L73" s="185">
        <v>0</v>
      </c>
      <c r="M73" s="184">
        <v>0</v>
      </c>
      <c r="N73" s="184">
        <v>0</v>
      </c>
      <c r="O73" s="184">
        <v>14067513.050000001</v>
      </c>
      <c r="P73" s="185">
        <v>11279987</v>
      </c>
      <c r="Q73" s="185">
        <v>1503450</v>
      </c>
      <c r="R73" s="185">
        <v>1941750</v>
      </c>
      <c r="S73" s="185">
        <v>4114781.08</v>
      </c>
      <c r="T73" s="185">
        <v>0</v>
      </c>
      <c r="U73" s="185">
        <v>23285988.34</v>
      </c>
      <c r="V73" s="185">
        <v>4206693.9200000009</v>
      </c>
      <c r="W73" s="185">
        <v>0</v>
      </c>
      <c r="X73" s="185">
        <v>0</v>
      </c>
      <c r="Y73" s="185">
        <v>11976627.739999996</v>
      </c>
      <c r="Z73" s="185">
        <v>80610</v>
      </c>
      <c r="AA73" s="185">
        <v>0</v>
      </c>
      <c r="AB73" s="185">
        <v>19332388.280000001</v>
      </c>
      <c r="AC73" s="185">
        <v>20519839.219999999</v>
      </c>
      <c r="AD73" s="185">
        <v>0</v>
      </c>
      <c r="AE73" s="185">
        <v>1846723.48</v>
      </c>
      <c r="AF73" s="185">
        <v>0</v>
      </c>
      <c r="AG73" s="185">
        <v>29108167.949999999</v>
      </c>
      <c r="AH73" s="185">
        <v>0</v>
      </c>
      <c r="AI73" s="185">
        <v>0</v>
      </c>
      <c r="AJ73" s="185">
        <v>2851</v>
      </c>
      <c r="AK73" s="185">
        <v>963087</v>
      </c>
      <c r="AL73" s="185">
        <v>424117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231030875.39000005</v>
      </c>
      <c r="CF73" s="252"/>
    </row>
    <row r="74" spans="1:84" ht="12.65" customHeight="1" x14ac:dyDescent="0.35">
      <c r="A74" s="171" t="s">
        <v>246</v>
      </c>
      <c r="B74" s="175"/>
      <c r="C74" s="184">
        <v>98927</v>
      </c>
      <c r="D74" s="184">
        <v>0</v>
      </c>
      <c r="E74" s="185">
        <v>14671404.67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1593435</v>
      </c>
      <c r="P74" s="185">
        <v>45554369.799999997</v>
      </c>
      <c r="Q74" s="185">
        <v>4492147</v>
      </c>
      <c r="R74" s="185">
        <v>5515850</v>
      </c>
      <c r="S74" s="185">
        <v>17181721.099999998</v>
      </c>
      <c r="T74" s="185">
        <v>0</v>
      </c>
      <c r="U74" s="185">
        <v>63717241.160000004</v>
      </c>
      <c r="V74" s="185">
        <v>9967014.7799999993</v>
      </c>
      <c r="W74" s="185">
        <v>0</v>
      </c>
      <c r="X74" s="185">
        <v>0</v>
      </c>
      <c r="Y74" s="185">
        <v>77527894.970000044</v>
      </c>
      <c r="Z74" s="185">
        <v>75675719</v>
      </c>
      <c r="AA74" s="185">
        <v>0</v>
      </c>
      <c r="AB74" s="185">
        <v>271060710.3900001</v>
      </c>
      <c r="AC74" s="185">
        <v>8571276.7800000012</v>
      </c>
      <c r="AD74" s="185">
        <v>0</v>
      </c>
      <c r="AE74" s="185">
        <v>2641588.52</v>
      </c>
      <c r="AF74" s="185">
        <v>0</v>
      </c>
      <c r="AG74" s="185">
        <v>102602963.05</v>
      </c>
      <c r="AH74" s="185">
        <v>0</v>
      </c>
      <c r="AI74" s="185">
        <v>0</v>
      </c>
      <c r="AJ74" s="185">
        <v>3033695</v>
      </c>
      <c r="AK74" s="185">
        <v>1906876</v>
      </c>
      <c r="AL74" s="185">
        <v>1166104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706978938.22000003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10089772</v>
      </c>
      <c r="D75" s="195">
        <f t="shared" si="9"/>
        <v>0</v>
      </c>
      <c r="E75" s="195">
        <f t="shared" si="9"/>
        <v>91045249.000000089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11611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15660948.050000001</v>
      </c>
      <c r="P75" s="195">
        <f t="shared" si="9"/>
        <v>56834356.799999997</v>
      </c>
      <c r="Q75" s="195">
        <f t="shared" si="9"/>
        <v>5995597</v>
      </c>
      <c r="R75" s="195">
        <f t="shared" si="9"/>
        <v>7457600</v>
      </c>
      <c r="S75" s="195">
        <f t="shared" si="9"/>
        <v>21296502.18</v>
      </c>
      <c r="T75" s="195">
        <f t="shared" si="9"/>
        <v>0</v>
      </c>
      <c r="U75" s="195">
        <f t="shared" si="9"/>
        <v>87003229.5</v>
      </c>
      <c r="V75" s="195">
        <f t="shared" si="9"/>
        <v>14173708.699999999</v>
      </c>
      <c r="W75" s="195">
        <f t="shared" si="9"/>
        <v>0</v>
      </c>
      <c r="X75" s="195">
        <f t="shared" si="9"/>
        <v>0</v>
      </c>
      <c r="Y75" s="195">
        <f t="shared" si="9"/>
        <v>89504522.710000038</v>
      </c>
      <c r="Z75" s="195">
        <f t="shared" si="9"/>
        <v>75756329</v>
      </c>
      <c r="AA75" s="195">
        <f t="shared" si="9"/>
        <v>0</v>
      </c>
      <c r="AB75" s="195">
        <f t="shared" si="9"/>
        <v>290393098.67000008</v>
      </c>
      <c r="AC75" s="195">
        <f t="shared" si="9"/>
        <v>29091116</v>
      </c>
      <c r="AD75" s="195">
        <f t="shared" si="9"/>
        <v>0</v>
      </c>
      <c r="AE75" s="195">
        <f t="shared" si="9"/>
        <v>4488312</v>
      </c>
      <c r="AF75" s="195">
        <f t="shared" si="9"/>
        <v>0</v>
      </c>
      <c r="AG75" s="195">
        <f t="shared" si="9"/>
        <v>131711131</v>
      </c>
      <c r="AH75" s="195">
        <f t="shared" si="9"/>
        <v>0</v>
      </c>
      <c r="AI75" s="195">
        <f t="shared" si="9"/>
        <v>0</v>
      </c>
      <c r="AJ75" s="195">
        <f t="shared" si="9"/>
        <v>3036546</v>
      </c>
      <c r="AK75" s="195">
        <f t="shared" si="9"/>
        <v>2869963</v>
      </c>
      <c r="AL75" s="195">
        <f t="shared" si="9"/>
        <v>1590221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938009813.61000013</v>
      </c>
      <c r="CF75" s="252"/>
    </row>
    <row r="76" spans="1:84" ht="12.65" customHeight="1" x14ac:dyDescent="0.35">
      <c r="A76" s="171" t="s">
        <v>248</v>
      </c>
      <c r="B76" s="175"/>
      <c r="C76" s="184">
        <v>2562.6799999999998</v>
      </c>
      <c r="D76" s="184">
        <v>0</v>
      </c>
      <c r="E76" s="185">
        <v>20945.620000000006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/>
      <c r="AX76" s="185"/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249" t="s">
        <v>221</v>
      </c>
      <c r="CE76" s="195">
        <f t="shared" si="8"/>
        <v>98164.369999999981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301613.29444141057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38.464741435977785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301651.75918284652</v>
      </c>
      <c r="CF77" s="195">
        <f>AY59-CE77</f>
        <v>-301651.75918284652</v>
      </c>
    </row>
    <row r="78" spans="1:84" ht="12.65" customHeight="1" x14ac:dyDescent="0.35">
      <c r="A78" s="171" t="s">
        <v>250</v>
      </c>
      <c r="B78" s="175"/>
      <c r="C78" s="184">
        <v>63357.685095816334</v>
      </c>
      <c r="D78" s="184">
        <v>0</v>
      </c>
      <c r="E78" s="184">
        <v>517843.03779505548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146371.06672094061</v>
      </c>
      <c r="P78" s="184">
        <v>223478.81430715334</v>
      </c>
      <c r="Q78" s="184">
        <v>0</v>
      </c>
      <c r="R78" s="184">
        <v>10434.185078838687</v>
      </c>
      <c r="S78" s="184">
        <v>74261.611233554504</v>
      </c>
      <c r="T78" s="184">
        <v>0</v>
      </c>
      <c r="U78" s="184">
        <v>83354.067508894514</v>
      </c>
      <c r="V78" s="184">
        <v>5483.856014446993</v>
      </c>
      <c r="W78" s="184">
        <v>0</v>
      </c>
      <c r="X78" s="184">
        <v>0</v>
      </c>
      <c r="Y78" s="184">
        <v>173976.01812750893</v>
      </c>
      <c r="Z78" s="184">
        <v>0</v>
      </c>
      <c r="AA78" s="184">
        <v>0</v>
      </c>
      <c r="AB78" s="184">
        <v>47460.164269840468</v>
      </c>
      <c r="AC78" s="184">
        <v>32801.770910814172</v>
      </c>
      <c r="AD78" s="184">
        <v>0</v>
      </c>
      <c r="AE78" s="184">
        <v>92441.826373645556</v>
      </c>
      <c r="AF78" s="184">
        <v>0</v>
      </c>
      <c r="AG78" s="184">
        <v>220079.37243353878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5822.0695768546166</v>
      </c>
      <c r="BB78" s="184">
        <v>13093.661168618512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9806.4626848672269</v>
      </c>
      <c r="BI78" s="184">
        <v>0</v>
      </c>
      <c r="BJ78" s="249" t="s">
        <v>221</v>
      </c>
      <c r="BK78" s="184">
        <v>2363.0447584006292</v>
      </c>
      <c r="BL78" s="184">
        <v>46289.025640363194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13404.926428173481</v>
      </c>
      <c r="BT78" s="184">
        <v>15283.890663771384</v>
      </c>
      <c r="BU78" s="184">
        <v>0</v>
      </c>
      <c r="BV78" s="184">
        <v>5811.1913628590491</v>
      </c>
      <c r="BW78" s="184">
        <v>25266.877093930314</v>
      </c>
      <c r="BX78" s="184">
        <v>0</v>
      </c>
      <c r="BY78" s="184">
        <v>56282.890284517678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1884767.5155324047</v>
      </c>
      <c r="CF78" s="195"/>
    </row>
    <row r="79" spans="1:84" ht="12.65" customHeight="1" x14ac:dyDescent="0.35">
      <c r="A79" s="171" t="s">
        <v>251</v>
      </c>
      <c r="B79" s="175"/>
      <c r="C79" s="225">
        <v>77570.135532365253</v>
      </c>
      <c r="D79" s="225">
        <v>0</v>
      </c>
      <c r="E79" s="184">
        <v>699955.58913600328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89.265331631506939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777614.99000000011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10.08</v>
      </c>
      <c r="D80" s="187">
        <v>0</v>
      </c>
      <c r="E80" s="187">
        <v>88.81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18.22</v>
      </c>
      <c r="P80" s="187">
        <v>20.229999999999997</v>
      </c>
      <c r="Q80" s="187">
        <v>2.9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0.56000000000000005</v>
      </c>
      <c r="Z80" s="187">
        <v>25.91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37.580000000000005</v>
      </c>
      <c r="AH80" s="187">
        <v>0</v>
      </c>
      <c r="AI80" s="187">
        <v>0</v>
      </c>
      <c r="AJ80" s="187">
        <v>0.97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0.01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205.27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4134</v>
      </c>
      <c r="D111" s="174">
        <v>20555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635</v>
      </c>
      <c r="D114" s="174">
        <v>946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58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101</v>
      </c>
    </row>
    <row r="128" spans="1:5" ht="12.65" customHeight="1" x14ac:dyDescent="0.35">
      <c r="A128" s="173" t="s">
        <v>292</v>
      </c>
      <c r="B128" s="172" t="s">
        <v>256</v>
      </c>
      <c r="C128" s="189">
        <v>128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2030</v>
      </c>
      <c r="C138" s="189">
        <v>1151</v>
      </c>
      <c r="D138" s="174">
        <v>953</v>
      </c>
      <c r="E138" s="175">
        <f>SUM(B138:D138)</f>
        <v>4134</v>
      </c>
    </row>
    <row r="139" spans="1:6" ht="12.65" customHeight="1" x14ac:dyDescent="0.35">
      <c r="A139" s="173" t="s">
        <v>215</v>
      </c>
      <c r="B139" s="174">
        <v>12252</v>
      </c>
      <c r="C139" s="189">
        <v>4770</v>
      </c>
      <c r="D139" s="174">
        <v>3533.0100000000093</v>
      </c>
      <c r="E139" s="175">
        <f>SUM(B139:D139)</f>
        <v>20555.010000000009</v>
      </c>
    </row>
    <row r="140" spans="1:6" ht="12.65" customHeight="1" x14ac:dyDescent="0.35">
      <c r="A140" s="173" t="s">
        <v>298</v>
      </c>
      <c r="B140" s="174">
        <v>164271.44612597572</v>
      </c>
      <c r="C140" s="174">
        <v>57859.60735120107</v>
      </c>
      <c r="D140" s="174">
        <v>94524.9465228232</v>
      </c>
      <c r="E140" s="175">
        <f>SUM(B140:D140)</f>
        <v>316656</v>
      </c>
    </row>
    <row r="141" spans="1:6" ht="12.65" customHeight="1" x14ac:dyDescent="0.35">
      <c r="A141" s="173" t="s">
        <v>245</v>
      </c>
      <c r="B141" s="174">
        <v>131434580.87000002</v>
      </c>
      <c r="C141" s="189">
        <v>56721705.720000006</v>
      </c>
      <c r="D141" s="174">
        <v>42874588.800000004</v>
      </c>
      <c r="E141" s="175">
        <f>SUM(B141:D141)</f>
        <v>231030875.39000005</v>
      </c>
      <c r="F141" s="199"/>
    </row>
    <row r="142" spans="1:6" ht="12.65" customHeight="1" x14ac:dyDescent="0.35">
      <c r="A142" s="173" t="s">
        <v>246</v>
      </c>
      <c r="B142" s="174">
        <v>366759046.29000002</v>
      </c>
      <c r="C142" s="189">
        <v>129179689.53999999</v>
      </c>
      <c r="D142" s="174">
        <v>211040202.38999999</v>
      </c>
      <c r="E142" s="175">
        <f>SUM(B142:D142)</f>
        <v>706978938.22000003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4666650.0599999996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-15310.22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-84669.31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1232963.08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85114.43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5884748.04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3048576.3200000008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352581.5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3401157.8200000008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3399.12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3399.12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89891.170000000013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4524689.07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4614580.24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1194784.0399999998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478340.19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1673124.2299999997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1127060.06</v>
      </c>
      <c r="C195" s="189"/>
      <c r="D195" s="174"/>
      <c r="E195" s="175">
        <f t="shared" ref="E195:E203" si="10">SUM(B195:C195)-D195</f>
        <v>1127060.06</v>
      </c>
    </row>
    <row r="196" spans="1:8" ht="12.65" customHeight="1" x14ac:dyDescent="0.35">
      <c r="A196" s="173" t="s">
        <v>333</v>
      </c>
      <c r="B196" s="174">
        <v>1145174.57</v>
      </c>
      <c r="C196" s="189"/>
      <c r="D196" s="174"/>
      <c r="E196" s="175">
        <f t="shared" si="10"/>
        <v>1145174.57</v>
      </c>
    </row>
    <row r="197" spans="1:8" ht="12.65" customHeight="1" x14ac:dyDescent="0.35">
      <c r="A197" s="173" t="s">
        <v>334</v>
      </c>
      <c r="B197" s="174">
        <v>34246228.260000005</v>
      </c>
      <c r="C197" s="189">
        <v>395511.14000000007</v>
      </c>
      <c r="D197" s="174"/>
      <c r="E197" s="175">
        <f t="shared" si="10"/>
        <v>34641739.400000006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12453450.699999999</v>
      </c>
      <c r="C199" s="189">
        <v>80012.19</v>
      </c>
      <c r="D199" s="174"/>
      <c r="E199" s="175">
        <f t="shared" si="10"/>
        <v>12533462.889999999</v>
      </c>
    </row>
    <row r="200" spans="1:8" ht="12.65" customHeight="1" x14ac:dyDescent="0.35">
      <c r="A200" s="173" t="s">
        <v>337</v>
      </c>
      <c r="B200" s="174">
        <v>42269646</v>
      </c>
      <c r="C200" s="189">
        <v>1034381.9399999998</v>
      </c>
      <c r="D200" s="174"/>
      <c r="E200" s="175">
        <f t="shared" si="10"/>
        <v>43304027.939999998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1085431.3999999997</v>
      </c>
      <c r="C202" s="189"/>
      <c r="D202" s="174"/>
      <c r="E202" s="175">
        <f t="shared" si="10"/>
        <v>1085431.3999999997</v>
      </c>
    </row>
    <row r="203" spans="1:8" ht="12.65" customHeight="1" x14ac:dyDescent="0.35">
      <c r="A203" s="173" t="s">
        <v>340</v>
      </c>
      <c r="B203" s="174">
        <v>1726469.9</v>
      </c>
      <c r="C203" s="189">
        <v>-1509905.2699999998</v>
      </c>
      <c r="D203" s="174">
        <v>-4135077.410000002</v>
      </c>
      <c r="E203" s="175">
        <f t="shared" si="10"/>
        <v>4351642.0400000019</v>
      </c>
    </row>
    <row r="204" spans="1:8" ht="12.65" customHeight="1" x14ac:dyDescent="0.35">
      <c r="A204" s="173" t="s">
        <v>203</v>
      </c>
      <c r="B204" s="175">
        <f>SUM(B195:B203)</f>
        <v>94053460.890000015</v>
      </c>
      <c r="C204" s="191">
        <f>SUM(C195:C203)</f>
        <v>0</v>
      </c>
      <c r="D204" s="175">
        <f>SUM(D195:D203)</f>
        <v>-4135077.410000002</v>
      </c>
      <c r="E204" s="175">
        <f>SUM(E195:E203)</f>
        <v>98188538.300000027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21839682.399999999</v>
      </c>
      <c r="C210" s="189">
        <v>1751279.9000000001</v>
      </c>
      <c r="D210" s="174"/>
      <c r="E210" s="175">
        <f t="shared" si="11"/>
        <v>23590962.299999997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11485142.9</v>
      </c>
      <c r="C212" s="189">
        <v>242959.71999999997</v>
      </c>
      <c r="D212" s="174"/>
      <c r="E212" s="175">
        <f t="shared" si="11"/>
        <v>11728102.620000001</v>
      </c>
      <c r="H212" s="259"/>
    </row>
    <row r="213" spans="1:8" ht="12.65" customHeight="1" x14ac:dyDescent="0.35">
      <c r="A213" s="173" t="s">
        <v>337</v>
      </c>
      <c r="B213" s="174">
        <v>37271923.760000005</v>
      </c>
      <c r="C213" s="189">
        <v>1950733.4899999998</v>
      </c>
      <c r="D213" s="174">
        <v>1931.31000000005</v>
      </c>
      <c r="E213" s="175">
        <f t="shared" si="11"/>
        <v>39220725.940000005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1944932.8800000001</v>
      </c>
      <c r="C215" s="189">
        <v>242919.89</v>
      </c>
      <c r="D215" s="174"/>
      <c r="E215" s="175">
        <f t="shared" si="11"/>
        <v>2187852.77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72541681.939999998</v>
      </c>
      <c r="C217" s="191">
        <f>SUM(C208:C216)</f>
        <v>4187893</v>
      </c>
      <c r="D217" s="175">
        <f>SUM(D208:D216)</f>
        <v>1931.31000000005</v>
      </c>
      <c r="E217" s="175">
        <f>SUM(E208:E216)</f>
        <v>76727643.63000001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4616570.51</v>
      </c>
      <c r="D221" s="172">
        <f>C221</f>
        <v>4616570.51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403975782.79999995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156980162.34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5051092.76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35795016.700000003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84878759.049999967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1278589.4600000009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687959403.11000001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1170.8800000000001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2530997.09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10200255.66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12731252.75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705307226.37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28074.92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112454710.13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85040008.930000007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1765099.8900000001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1887265.3100000003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2968.22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31098109.539999992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12231867.92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12231867.92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1127060.06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1145174.57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34641739.400000006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12533462.890000001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43304027.939999998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1085431.3999999997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4351642.04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98188538.300000027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76727643.63000001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21460894.670000017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9602689.5700000003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9602689.5700000003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11217473.120000001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11217473.120000001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85611034.820000023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3393700.4699999997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6728045.75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18402631.039999999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28524377.259999998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1750012.92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1750012.92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120550.13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386884.95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11386368.369999999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4852775.74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16746579.189999999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16746579.189999999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38590065.450001016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85611034.820001006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85611034.820000023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231030875.39000002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706978938.22000003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938009813.61000001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4616570.51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687959403.11000049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12731252.75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705307226.37000048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232702587.23999953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21619036.759999998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21619036.759999998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254321623.99999952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66560733.220000096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5884748.0399999982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3641551.79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57500712.620000027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1103167.8299999998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13829319.430000003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4187894.7399999998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3401157.8200000008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3399.12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4614580.24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1673124.23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67150078.615961134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229550467.6959613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24771156.304038227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897731.66000000015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25668887.964038227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25668887.964038227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Providence Centralia Hospital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4134</v>
      </c>
      <c r="C414" s="194">
        <f>E138</f>
        <v>4134</v>
      </c>
      <c r="D414" s="179"/>
    </row>
    <row r="415" spans="1:5" ht="12.65" customHeight="1" x14ac:dyDescent="0.35">
      <c r="A415" s="179" t="s">
        <v>464</v>
      </c>
      <c r="B415" s="179">
        <f>D111</f>
        <v>20555</v>
      </c>
      <c r="C415" s="179">
        <f>E139</f>
        <v>20555.010000000009</v>
      </c>
      <c r="D415" s="194">
        <f>SUM(C59:H59)+N59</f>
        <v>20555.451614902224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635</v>
      </c>
    </row>
    <row r="424" spans="1:7" ht="12.65" customHeight="1" x14ac:dyDescent="0.35">
      <c r="A424" s="179" t="s">
        <v>1243</v>
      </c>
      <c r="B424" s="179">
        <f>D114</f>
        <v>946</v>
      </c>
      <c r="D424" s="179">
        <f>J59</f>
        <v>946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66560733.220000096</v>
      </c>
      <c r="C427" s="179">
        <f t="shared" ref="C427:C434" si="13">CE61</f>
        <v>66560733.219999991</v>
      </c>
      <c r="D427" s="179"/>
    </row>
    <row r="428" spans="1:7" ht="12.65" customHeight="1" x14ac:dyDescent="0.35">
      <c r="A428" s="179" t="s">
        <v>3</v>
      </c>
      <c r="B428" s="179">
        <f t="shared" si="12"/>
        <v>5884748.0399999982</v>
      </c>
      <c r="C428" s="179">
        <f t="shared" si="13"/>
        <v>5884746</v>
      </c>
      <c r="D428" s="179">
        <f>D173</f>
        <v>5884748.04</v>
      </c>
    </row>
    <row r="429" spans="1:7" ht="12.65" customHeight="1" x14ac:dyDescent="0.35">
      <c r="A429" s="179" t="s">
        <v>236</v>
      </c>
      <c r="B429" s="179">
        <f t="shared" si="12"/>
        <v>3641551.79</v>
      </c>
      <c r="C429" s="179">
        <f t="shared" si="13"/>
        <v>3641551.79</v>
      </c>
      <c r="D429" s="179"/>
    </row>
    <row r="430" spans="1:7" ht="12.65" customHeight="1" x14ac:dyDescent="0.35">
      <c r="A430" s="179" t="s">
        <v>237</v>
      </c>
      <c r="B430" s="179">
        <f t="shared" si="12"/>
        <v>57500712.620000027</v>
      </c>
      <c r="C430" s="179">
        <f t="shared" si="13"/>
        <v>57500712.620000005</v>
      </c>
      <c r="D430" s="179"/>
    </row>
    <row r="431" spans="1:7" ht="12.65" customHeight="1" x14ac:dyDescent="0.35">
      <c r="A431" s="179" t="s">
        <v>444</v>
      </c>
      <c r="B431" s="179">
        <f t="shared" si="12"/>
        <v>1103167.8299999998</v>
      </c>
      <c r="C431" s="179">
        <f t="shared" si="13"/>
        <v>1103167.83</v>
      </c>
      <c r="D431" s="179"/>
    </row>
    <row r="432" spans="1:7" ht="12.65" customHeight="1" x14ac:dyDescent="0.35">
      <c r="A432" s="179" t="s">
        <v>445</v>
      </c>
      <c r="B432" s="179">
        <f t="shared" si="12"/>
        <v>13829319.430000003</v>
      </c>
      <c r="C432" s="179">
        <f t="shared" si="13"/>
        <v>13829319.429999998</v>
      </c>
      <c r="D432" s="179"/>
    </row>
    <row r="433" spans="1:7" ht="12.65" customHeight="1" x14ac:dyDescent="0.35">
      <c r="A433" s="179" t="s">
        <v>6</v>
      </c>
      <c r="B433" s="179">
        <f t="shared" si="12"/>
        <v>4187894.7399999998</v>
      </c>
      <c r="C433" s="179">
        <f t="shared" si="13"/>
        <v>4187893</v>
      </c>
      <c r="D433" s="179">
        <f>C217</f>
        <v>4187893</v>
      </c>
    </row>
    <row r="434" spans="1:7" ht="12.65" customHeight="1" x14ac:dyDescent="0.35">
      <c r="A434" s="179" t="s">
        <v>474</v>
      </c>
      <c r="B434" s="179">
        <f t="shared" si="12"/>
        <v>3401157.8200000008</v>
      </c>
      <c r="C434" s="179">
        <f t="shared" si="13"/>
        <v>3401157.8200000003</v>
      </c>
      <c r="D434" s="179">
        <f>D177</f>
        <v>3401157.8200000008</v>
      </c>
    </row>
    <row r="435" spans="1:7" ht="12.65" customHeight="1" x14ac:dyDescent="0.35">
      <c r="A435" s="179" t="s">
        <v>447</v>
      </c>
      <c r="B435" s="179">
        <f t="shared" si="12"/>
        <v>3399.12</v>
      </c>
      <c r="C435" s="179"/>
      <c r="D435" s="179">
        <f>D181</f>
        <v>3399.12</v>
      </c>
    </row>
    <row r="436" spans="1:7" ht="12.65" customHeight="1" x14ac:dyDescent="0.35">
      <c r="A436" s="179" t="s">
        <v>475</v>
      </c>
      <c r="B436" s="179">
        <f t="shared" si="12"/>
        <v>4614580.24</v>
      </c>
      <c r="C436" s="179"/>
      <c r="D436" s="179">
        <f>D186</f>
        <v>4614580.24</v>
      </c>
    </row>
    <row r="437" spans="1:7" ht="12.65" customHeight="1" x14ac:dyDescent="0.35">
      <c r="A437" s="194" t="s">
        <v>449</v>
      </c>
      <c r="B437" s="194">
        <f t="shared" si="12"/>
        <v>1673124.23</v>
      </c>
      <c r="C437" s="194"/>
      <c r="D437" s="194">
        <f>D190</f>
        <v>1673124.2299999997</v>
      </c>
    </row>
    <row r="438" spans="1:7" ht="12.65" customHeight="1" x14ac:dyDescent="0.35">
      <c r="A438" s="194" t="s">
        <v>476</v>
      </c>
      <c r="B438" s="194">
        <f>C386+C387+C388</f>
        <v>6291103.5899999999</v>
      </c>
      <c r="C438" s="194">
        <f>CD69</f>
        <v>6291103.5900000008</v>
      </c>
      <c r="D438" s="194">
        <f>D181+D186+D190</f>
        <v>6291103.5899999999</v>
      </c>
    </row>
    <row r="439" spans="1:7" ht="12.65" customHeight="1" x14ac:dyDescent="0.35">
      <c r="A439" s="179" t="s">
        <v>451</v>
      </c>
      <c r="B439" s="194">
        <f>C389</f>
        <v>67150078.615961134</v>
      </c>
      <c r="C439" s="194">
        <f>SUM(C69:CC69)</f>
        <v>67150078.615961134</v>
      </c>
      <c r="D439" s="179"/>
    </row>
    <row r="440" spans="1:7" ht="12.65" customHeight="1" x14ac:dyDescent="0.35">
      <c r="A440" s="179" t="s">
        <v>477</v>
      </c>
      <c r="B440" s="194">
        <f>B438+B439</f>
        <v>73441182.205961138</v>
      </c>
      <c r="C440" s="194">
        <f>CE69</f>
        <v>73441182.205961138</v>
      </c>
      <c r="D440" s="179"/>
    </row>
    <row r="441" spans="1:7" ht="12.65" customHeight="1" x14ac:dyDescent="0.35">
      <c r="A441" s="179" t="s">
        <v>478</v>
      </c>
      <c r="B441" s="179">
        <f>D390</f>
        <v>229550467.6959613</v>
      </c>
      <c r="C441" s="179">
        <f>SUM(C427:C437)+C440</f>
        <v>229550463.91596115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4616570.51</v>
      </c>
      <c r="C444" s="179">
        <f>C363</f>
        <v>4616570.51</v>
      </c>
      <c r="D444" s="179"/>
    </row>
    <row r="445" spans="1:7" ht="12.65" customHeight="1" x14ac:dyDescent="0.35">
      <c r="A445" s="179" t="s">
        <v>343</v>
      </c>
      <c r="B445" s="179">
        <f>D229</f>
        <v>687959403.11000001</v>
      </c>
      <c r="C445" s="179">
        <f>C364</f>
        <v>687959403.11000049</v>
      </c>
      <c r="D445" s="179"/>
    </row>
    <row r="446" spans="1:7" ht="12.65" customHeight="1" x14ac:dyDescent="0.35">
      <c r="A446" s="179" t="s">
        <v>351</v>
      </c>
      <c r="B446" s="179">
        <f>D236</f>
        <v>12731252.75</v>
      </c>
      <c r="C446" s="179">
        <f>C365</f>
        <v>12731252.75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705307226.37</v>
      </c>
      <c r="C448" s="179">
        <f>D367</f>
        <v>705307226.37000048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1170.8800000000001</v>
      </c>
    </row>
    <row r="454" spans="1:7" ht="12.65" customHeight="1" x14ac:dyDescent="0.35">
      <c r="A454" s="179" t="s">
        <v>168</v>
      </c>
      <c r="B454" s="179">
        <f>C233</f>
        <v>2530997.09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10200255.66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21619036.759999998</v>
      </c>
      <c r="C458" s="194">
        <f>CE70</f>
        <v>21619036.759999998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231030875.39000002</v>
      </c>
      <c r="C463" s="194">
        <f>CE73</f>
        <v>231030875.39000005</v>
      </c>
      <c r="D463" s="194">
        <f>E141+E147+E153</f>
        <v>231030875.39000005</v>
      </c>
    </row>
    <row r="464" spans="1:7" ht="12.65" customHeight="1" x14ac:dyDescent="0.35">
      <c r="A464" s="179" t="s">
        <v>246</v>
      </c>
      <c r="B464" s="194">
        <f>C360</f>
        <v>706978938.22000003</v>
      </c>
      <c r="C464" s="194">
        <f>CE74</f>
        <v>706978938.22000003</v>
      </c>
      <c r="D464" s="194">
        <f>E142+E148+E154</f>
        <v>706978938.22000003</v>
      </c>
    </row>
    <row r="465" spans="1:7" ht="12.65" customHeight="1" x14ac:dyDescent="0.35">
      <c r="A465" s="179" t="s">
        <v>247</v>
      </c>
      <c r="B465" s="194">
        <f>D361</f>
        <v>938009813.61000001</v>
      </c>
      <c r="C465" s="194">
        <f>CE75</f>
        <v>938009813.61000013</v>
      </c>
      <c r="D465" s="194">
        <f>D463+D464</f>
        <v>938009813.61000013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1127060.06</v>
      </c>
      <c r="C468" s="179">
        <f>E195</f>
        <v>1127060.06</v>
      </c>
      <c r="D468" s="179"/>
    </row>
    <row r="469" spans="1:7" ht="12.65" customHeight="1" x14ac:dyDescent="0.35">
      <c r="A469" s="179" t="s">
        <v>333</v>
      </c>
      <c r="B469" s="179">
        <f t="shared" si="14"/>
        <v>1145174.57</v>
      </c>
      <c r="C469" s="179">
        <f>E196</f>
        <v>1145174.57</v>
      </c>
      <c r="D469" s="179"/>
    </row>
    <row r="470" spans="1:7" ht="12.65" customHeight="1" x14ac:dyDescent="0.35">
      <c r="A470" s="179" t="s">
        <v>334</v>
      </c>
      <c r="B470" s="179">
        <f t="shared" si="14"/>
        <v>34641739.400000006</v>
      </c>
      <c r="C470" s="179">
        <f>E197</f>
        <v>34641739.400000006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12533462.890000001</v>
      </c>
      <c r="C472" s="179">
        <f>E199</f>
        <v>12533462.889999999</v>
      </c>
      <c r="D472" s="179"/>
    </row>
    <row r="473" spans="1:7" ht="12.65" customHeight="1" x14ac:dyDescent="0.35">
      <c r="A473" s="179" t="s">
        <v>495</v>
      </c>
      <c r="B473" s="179">
        <f t="shared" si="14"/>
        <v>43304027.939999998</v>
      </c>
      <c r="C473" s="179">
        <f>SUM(E200:E201)</f>
        <v>43304027.939999998</v>
      </c>
      <c r="D473" s="179"/>
    </row>
    <row r="474" spans="1:7" ht="12.65" customHeight="1" x14ac:dyDescent="0.35">
      <c r="A474" s="179" t="s">
        <v>339</v>
      </c>
      <c r="B474" s="179">
        <f t="shared" si="14"/>
        <v>1085431.3999999997</v>
      </c>
      <c r="C474" s="179">
        <f>E202</f>
        <v>1085431.3999999997</v>
      </c>
      <c r="D474" s="179"/>
    </row>
    <row r="475" spans="1:7" ht="12.65" customHeight="1" x14ac:dyDescent="0.35">
      <c r="A475" s="179" t="s">
        <v>340</v>
      </c>
      <c r="B475" s="179">
        <f t="shared" si="14"/>
        <v>4351642.04</v>
      </c>
      <c r="C475" s="179">
        <f>E203</f>
        <v>4351642.0400000019</v>
      </c>
      <c r="D475" s="179"/>
    </row>
    <row r="476" spans="1:7" ht="12.65" customHeight="1" x14ac:dyDescent="0.35">
      <c r="A476" s="179" t="s">
        <v>203</v>
      </c>
      <c r="B476" s="179">
        <f>D275</f>
        <v>98188538.300000027</v>
      </c>
      <c r="C476" s="179">
        <f>E204</f>
        <v>98188538.300000027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76727643.63000001</v>
      </c>
      <c r="C478" s="179">
        <f>E217</f>
        <v>76727643.63000001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85611034.820000023</v>
      </c>
    </row>
    <row r="482" spans="1:12" ht="12.65" customHeight="1" x14ac:dyDescent="0.35">
      <c r="A482" s="180" t="s">
        <v>499</v>
      </c>
      <c r="C482" s="180">
        <f>D339</f>
        <v>85611034.820001006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191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2554121.6400000006</v>
      </c>
      <c r="C496" s="240">
        <f>C71</f>
        <v>2725053.5900000003</v>
      </c>
      <c r="D496" s="240">
        <f>'Prior Year'!C59</f>
        <v>1788.9018140773426</v>
      </c>
      <c r="E496" s="180">
        <f>C59</f>
        <v>2050.4416149022127</v>
      </c>
      <c r="F496" s="263">
        <f t="shared" ref="F496:G511" si="15">IF(B496=0,"",IF(D496=0,"",B496/D496))</f>
        <v>1427.7595449347418</v>
      </c>
      <c r="G496" s="264">
        <f t="shared" si="15"/>
        <v>1329.0081366837458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15481932.960000001</v>
      </c>
      <c r="C498" s="240">
        <f>E71</f>
        <v>17589696.830000002</v>
      </c>
      <c r="D498" s="240">
        <f>'Prior Year'!E59</f>
        <v>16447.211060529793</v>
      </c>
      <c r="E498" s="180">
        <f>E59</f>
        <v>18505.010000000009</v>
      </c>
      <c r="F498" s="263">
        <f t="shared" si="15"/>
        <v>941.31052997512279</v>
      </c>
      <c r="G498" s="263">
        <f t="shared" si="15"/>
        <v>950.53700754552381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790.16000000000008</v>
      </c>
      <c r="C503" s="240">
        <f>J71</f>
        <v>0</v>
      </c>
      <c r="D503" s="240">
        <f>'Prior Year'!J59</f>
        <v>972</v>
      </c>
      <c r="E503" s="180">
        <f>J59</f>
        <v>946</v>
      </c>
      <c r="F503" s="263">
        <f t="shared" si="15"/>
        <v>0.81292181069958858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-0.11287460713454101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4030644.9099999988</v>
      </c>
      <c r="C508" s="240">
        <f>O71</f>
        <v>4803636.24</v>
      </c>
      <c r="D508" s="240">
        <f>'Prior Year'!O59</f>
        <v>631</v>
      </c>
      <c r="E508" s="180">
        <f>O59</f>
        <v>635</v>
      </c>
      <c r="F508" s="263">
        <f t="shared" si="15"/>
        <v>6387.7098415213923</v>
      </c>
      <c r="G508" s="263">
        <f t="shared" si="15"/>
        <v>7564.7814803149613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4892840.4499999993</v>
      </c>
      <c r="C509" s="240">
        <f>P71</f>
        <v>5780931.2999999989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538760.37</v>
      </c>
      <c r="C510" s="240">
        <f>Q71</f>
        <v>580617.71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2125612.8099999996</v>
      </c>
      <c r="C511" s="240">
        <f>R71</f>
        <v>1988520.21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5531679.5800000019</v>
      </c>
      <c r="C512" s="240">
        <f>S71</f>
        <v>4772450.78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8832419.4100000001</v>
      </c>
      <c r="C514" s="240">
        <f>U71</f>
        <v>8288292.7300000004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517739.11</v>
      </c>
      <c r="C515" s="240">
        <f>V71</f>
        <v>595109.99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6880021.5600000005</v>
      </c>
      <c r="C518" s="240">
        <f>Y71</f>
        <v>7217563.3799999999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9238477.1400000006</v>
      </c>
      <c r="C519" s="240">
        <f>Z71</f>
        <v>9429109.9200000018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38622958.709999993</v>
      </c>
      <c r="C521" s="240">
        <f>AB71</f>
        <v>43200766.299999997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2038899.9400000002</v>
      </c>
      <c r="C522" s="240">
        <f>AC71</f>
        <v>2442377.6599999997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1346331.8800000001</v>
      </c>
      <c r="C524" s="240">
        <f>AE71</f>
        <v>1509915.5899999999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7625349.6600000011</v>
      </c>
      <c r="C526" s="240">
        <f>AG71</f>
        <v>9422037.5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927841.85000000009</v>
      </c>
      <c r="C529" s="240">
        <f>AJ71</f>
        <v>1215328.4000000001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384436.76</v>
      </c>
      <c r="C530" s="240">
        <f>AK71</f>
        <v>472944.42000000004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266102.57999999996</v>
      </c>
      <c r="C531" s="240">
        <f>AL71</f>
        <v>290878.19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517.08000000000004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378018.16000000003</v>
      </c>
      <c r="C541" s="240">
        <f>AV71</f>
        <v>632414.54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-200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225402.78000000003</v>
      </c>
      <c r="C543" s="240">
        <f>AX71</f>
        <v>153643.73000000001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1910833.44</v>
      </c>
      <c r="C544" s="240">
        <f>AY71</f>
        <v>1948210.62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-72891.75</v>
      </c>
      <c r="C545" s="240">
        <f>AZ71</f>
        <v>-37234.060000000005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-238165.87999999995</v>
      </c>
      <c r="C546" s="240">
        <f>BA71</f>
        <v>-151665.65000000005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23501.21</v>
      </c>
      <c r="C547" s="240">
        <f>BB71</f>
        <v>22825.57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115272.41</v>
      </c>
      <c r="C549" s="240">
        <f>BD71</f>
        <v>171619.15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7976852.6799999978</v>
      </c>
      <c r="C550" s="240">
        <f>BE71</f>
        <v>6484195.8099999996</v>
      </c>
      <c r="D550" s="240">
        <f>'Prior Year'!BE59</f>
        <v>98164.369999999981</v>
      </c>
      <c r="E550" s="180">
        <f>BE59</f>
        <v>98164.369999999981</v>
      </c>
      <c r="F550" s="263">
        <f t="shared" si="19"/>
        <v>81.260162725029446</v>
      </c>
      <c r="G550" s="263">
        <f t="shared" si="19"/>
        <v>66.054473838114589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2305422.2799999998</v>
      </c>
      <c r="C551" s="240">
        <f>BF71</f>
        <v>2404447.5099999998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6481.07</v>
      </c>
      <c r="C552" s="240">
        <f>BG71</f>
        <v>2750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280671.91000000009</v>
      </c>
      <c r="C553" s="240">
        <f>BH71</f>
        <v>20548.169999999998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0</v>
      </c>
      <c r="C555" s="240">
        <f>BJ71</f>
        <v>20.29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4108</v>
      </c>
      <c r="C556" s="240">
        <f>BK71</f>
        <v>4078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80467</v>
      </c>
      <c r="C557" s="240">
        <f>BL71</f>
        <v>79876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1962480.8599999999</v>
      </c>
      <c r="C559" s="240">
        <f>BN71</f>
        <v>2002220.61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176955.94</v>
      </c>
      <c r="C560" s="240">
        <f>BO71</f>
        <v>137045.99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40237.079999999994</v>
      </c>
      <c r="C561" s="240">
        <f>BP71</f>
        <v>65948.41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237343.54</v>
      </c>
      <c r="C564" s="240">
        <f>BS71</f>
        <v>115243.37999999999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179415.8</v>
      </c>
      <c r="C565" s="240">
        <f>BT71</f>
        <v>186562.91999999998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147111.07999999999</v>
      </c>
      <c r="C567" s="240">
        <f>BV71</f>
        <v>192333.87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4185112.1400000006</v>
      </c>
      <c r="C568" s="240">
        <f>BW71</f>
        <v>4394012.3800000008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5075717.29</v>
      </c>
      <c r="C570" s="240">
        <f>BY71</f>
        <v>4958031.3500000006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245814.24000000002</v>
      </c>
      <c r="C572" s="240">
        <f>CA71</f>
        <v>264402.82999999996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785.06000000000006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54407797.944279954</v>
      </c>
      <c r="C574" s="240">
        <f>CC71</f>
        <v>55262776.345961139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4678102.43</v>
      </c>
      <c r="C575" s="240">
        <f>CD71</f>
        <v>6291103.5900000008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87532.50999999998</v>
      </c>
      <c r="E612" s="180">
        <f>SUM(C624:D647)+SUM(C668:D713)</f>
        <v>149973689.71452332</v>
      </c>
      <c r="F612" s="180">
        <f>CE64-(AX64+BD64+BE64+BG64+BJ64+BN64+BP64+BQ64+CB64+CC64+CD64)</f>
        <v>57147073.120000005</v>
      </c>
      <c r="G612" s="180">
        <f>CE77-(AX77+AY77+BD77+BE77+BG77+BJ77+BN77+BP77+BQ77+CB77+CC77+CD77)</f>
        <v>301651.75918284652</v>
      </c>
      <c r="H612" s="197">
        <f>CE60-(AX60+AY60+AZ60+BD60+BE60+BG60+BJ60+BN60+BO60+BP60+BQ60+BR60+CB60+CC60+CD60)</f>
        <v>618.11999999999989</v>
      </c>
      <c r="I612" s="180">
        <f>CE78-(AX78+AY78+AZ78+BD78+BE78+BF78+BG78+BJ78+BN78+BO78+BP78+BQ78+BR78+CB78+CC78+CD78)</f>
        <v>1884767.5155324047</v>
      </c>
      <c r="J612" s="180">
        <f>CE79-(AX79+AY79+AZ79+BA79+BD79+BE79+BF79+BG79+BJ79+BN79+BO79+BP79+BQ79+BR79+CB79+CC79+CD79)</f>
        <v>777614.99000000011</v>
      </c>
      <c r="K612" s="180">
        <f>CE75-(AW75+AX75+AY75+AZ75+BA75+BB75+BC75+BD75+BE75+BF75+BG75+BH75+BI75+BJ75+BK75+BL75+BM75+BN75+BO75+BP75+BQ75+BR75+BS75+BT75+BU75+BV75+BW75+BX75+CB75+CC75+CD75)</f>
        <v>938009813.61000013</v>
      </c>
      <c r="L612" s="197">
        <f>CE80-(AW80+AX80+AY80+AZ80+BA80+BB80+BC80+BD80+BE80+BF80+BG80+BH80+BI80+BJ80+BK80+BL80+BM80+BN80+BO80+BP80+BQ80+BR80+BS80+BT80+BU80+BV80+BW80+BX80+BY80+BZ80+CA80+CB80+CC80+CD80)</f>
        <v>205.27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6484195.8099999996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6291103.5900000008</v>
      </c>
      <c r="D615" s="266">
        <f>SUM(C614:C615)</f>
        <v>12775299.4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153643.73000000001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20.29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2750</v>
      </c>
      <c r="D618" s="180">
        <f>(D615/D612)*BG76</f>
        <v>9409.3446231348807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2002220.61</v>
      </c>
      <c r="D619" s="180">
        <f>(D615/D612)*BN76</f>
        <v>302999.28646355518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55262776.345961139</v>
      </c>
      <c r="D620" s="180">
        <f>(D615/D612)*CC76</f>
        <v>157184.3643900078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65948.41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785.06000000000006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57957737.441437833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171619.15</v>
      </c>
      <c r="D624" s="180">
        <f>(D615/D612)*BD76</f>
        <v>418124.01174242585</v>
      </c>
      <c r="E624" s="180">
        <f>(E623/E612)*SUM(C624:D624)</f>
        <v>227907.83764281121</v>
      </c>
      <c r="F624" s="180">
        <f>SUM(C624:E624)</f>
        <v>817650.99938523711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1948210.62</v>
      </c>
      <c r="D625" s="180">
        <f>(D615/D612)*AY76</f>
        <v>558370.97201400949</v>
      </c>
      <c r="E625" s="180">
        <f>(E623/E612)*SUM(C625:D625)</f>
        <v>968675.22604813823</v>
      </c>
      <c r="F625" s="180">
        <f>(F624/F612)*AY64</f>
        <v>6030.4540607849813</v>
      </c>
      <c r="G625" s="180">
        <f>SUM(C625:F625)</f>
        <v>3481287.2721229331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137045.99</v>
      </c>
      <c r="D627" s="180">
        <f>(D615/D612)*BO76</f>
        <v>0</v>
      </c>
      <c r="E627" s="180">
        <f>(E623/E612)*SUM(C627:D627)</f>
        <v>52961.792971429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-37234.060000000005</v>
      </c>
      <c r="D628" s="180">
        <f>(D615/D612)*AZ76</f>
        <v>0</v>
      </c>
      <c r="E628" s="180">
        <f>(E623/E612)*SUM(C628:D628)</f>
        <v>-14389.203049325019</v>
      </c>
      <c r="F628" s="180">
        <f>(F624/F612)*AZ64</f>
        <v>2.0331436181983449</v>
      </c>
      <c r="G628" s="180">
        <f>(G625/G612)*AZ77</f>
        <v>0</v>
      </c>
      <c r="H628" s="180">
        <f>SUM(C626:G628)</f>
        <v>138386.5530657222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2404447.5099999998</v>
      </c>
      <c r="D629" s="180">
        <f>(D615/D612)*BF76</f>
        <v>202813.9208189963</v>
      </c>
      <c r="E629" s="180">
        <f>(E623/E612)*SUM(C629:D629)</f>
        <v>1007583.2216719907</v>
      </c>
      <c r="F629" s="180">
        <f>(F624/F612)*BF64</f>
        <v>5033.094528868387</v>
      </c>
      <c r="G629" s="180">
        <f>(G625/G612)*BF77</f>
        <v>0</v>
      </c>
      <c r="H629" s="180">
        <f>(H628/H612)*BF60</f>
        <v>6783.654562045208</v>
      </c>
      <c r="I629" s="180">
        <f>SUM(C629:H629)</f>
        <v>3626661.4015819002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-151665.65000000005</v>
      </c>
      <c r="D630" s="180">
        <f>(D615/D612)*BA76</f>
        <v>34369.576009027965</v>
      </c>
      <c r="E630" s="180">
        <f>(E623/E612)*SUM(C630:D630)</f>
        <v>-45329.384588861605</v>
      </c>
      <c r="F630" s="180">
        <f>(F624/F612)*BA64</f>
        <v>515.34939745199415</v>
      </c>
      <c r="G630" s="180">
        <f>(G625/G612)*BA77</f>
        <v>0</v>
      </c>
      <c r="H630" s="180">
        <f>(H628/H612)*BA60</f>
        <v>405.22820981194138</v>
      </c>
      <c r="I630" s="180">
        <f>(I629/I612)*BA78</f>
        <v>11202.800789856823</v>
      </c>
      <c r="J630" s="180">
        <f>SUM(C630:I630)</f>
        <v>-150502.08018271293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22825.57</v>
      </c>
      <c r="D632" s="180">
        <f>(D615/D612)*BB76</f>
        <v>77296.153340444609</v>
      </c>
      <c r="E632" s="180">
        <f>(E623/E612)*SUM(C632:D632)</f>
        <v>38692.310395213455</v>
      </c>
      <c r="F632" s="180">
        <f>(F624/F612)*BB64</f>
        <v>0.1459399360001627</v>
      </c>
      <c r="G632" s="180">
        <f>(G625/G612)*BB77</f>
        <v>0</v>
      </c>
      <c r="H632" s="180">
        <f>(H628/H612)*BB60</f>
        <v>0</v>
      </c>
      <c r="I632" s="180">
        <f>(I629/I612)*BB78</f>
        <v>25194.765494569077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4078</v>
      </c>
      <c r="D635" s="180">
        <f>(D615/D612)*BK76</f>
        <v>13949.82408995241</v>
      </c>
      <c r="E635" s="180">
        <f>(E623/E612)*SUM(C635:D635)</f>
        <v>6966.901309388184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4546.9603783367238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20548.169999999998</v>
      </c>
      <c r="D636" s="180">
        <f>(D615/D612)*BH76</f>
        <v>57890.748328935166</v>
      </c>
      <c r="E636" s="180">
        <f>(E623/E612)*SUM(C636:D636)</f>
        <v>30312.931837260559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18869.552564001478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79876</v>
      </c>
      <c r="D637" s="180">
        <f>(D615/D612)*BL76</f>
        <v>273259.218930498</v>
      </c>
      <c r="E637" s="180">
        <f>(E623/E612)*SUM(C637:D637)</f>
        <v>136470.05910875095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89069.140476627581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115243.37999999999</v>
      </c>
      <c r="D639" s="180">
        <f>(D615/D612)*BS76</f>
        <v>79133.65370969029</v>
      </c>
      <c r="E639" s="180">
        <f>(E623/E612)*SUM(C639:D639)</f>
        <v>75117.529653608202</v>
      </c>
      <c r="F639" s="180">
        <f>(F624/F612)*BS64</f>
        <v>55.745049357740577</v>
      </c>
      <c r="G639" s="180">
        <f>(G625/G612)*BS77</f>
        <v>0</v>
      </c>
      <c r="H639" s="180">
        <f>(H628/H612)*BS60</f>
        <v>167.91224163478233</v>
      </c>
      <c r="I639" s="180">
        <f>(I629/I612)*BS78</f>
        <v>25793.700744236994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186562.91999999998</v>
      </c>
      <c r="D640" s="180">
        <f>(D615/D612)*BT76</f>
        <v>90225.792555017571</v>
      </c>
      <c r="E640" s="180">
        <f>(E623/E612)*SUM(C640:D640)</f>
        <v>106965.74552212154</v>
      </c>
      <c r="F640" s="180">
        <f>(F624/F612)*BT64</f>
        <v>1.6514105306998805</v>
      </c>
      <c r="G640" s="180">
        <f>(G625/G612)*BT77</f>
        <v>0</v>
      </c>
      <c r="H640" s="180">
        <f>(H628/H612)*BT60</f>
        <v>378.36225115037621</v>
      </c>
      <c r="I640" s="180">
        <f>(I629/I612)*BT78</f>
        <v>29409.195499976588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192333.87</v>
      </c>
      <c r="D642" s="180">
        <f>(D615/D612)*BV76</f>
        <v>34305.358363081337</v>
      </c>
      <c r="E642" s="180">
        <f>(E623/E612)*SUM(C642:D642)</f>
        <v>87585.341911645388</v>
      </c>
      <c r="F642" s="180">
        <f>(F624/F612)*BV64</f>
        <v>2.891184594858125</v>
      </c>
      <c r="G642" s="180">
        <f>(G625/G612)*BV77</f>
        <v>0</v>
      </c>
      <c r="H642" s="180">
        <f>(H628/H612)*BV60</f>
        <v>391.7952304811588</v>
      </c>
      <c r="I642" s="180">
        <f>(I629/I612)*BV78</f>
        <v>11181.868978113067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4394012.3800000008</v>
      </c>
      <c r="D643" s="180">
        <f>(D615/D612)*BW76</f>
        <v>149158.61813863218</v>
      </c>
      <c r="E643" s="180">
        <f>(E623/E612)*SUM(C643:D643)</f>
        <v>1755720.7024971598</v>
      </c>
      <c r="F643" s="180">
        <f>(F624/F612)*BW64</f>
        <v>287.3076596524615</v>
      </c>
      <c r="G643" s="180">
        <f>(G625/G612)*BW77</f>
        <v>0</v>
      </c>
      <c r="H643" s="180">
        <f>(H628/H612)*BW60</f>
        <v>1399.2686802898529</v>
      </c>
      <c r="I643" s="180">
        <f>(I629/I612)*BW78</f>
        <v>48618.414281819925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8283899.8577567087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4958031.3500000006</v>
      </c>
      <c r="D645" s="180">
        <f>(D615/D612)*BY76</f>
        <v>332256.26216005918</v>
      </c>
      <c r="E645" s="180">
        <f>(E623/E612)*SUM(C645:D645)</f>
        <v>2044445.9358098444</v>
      </c>
      <c r="F645" s="180">
        <f>(F624/F612)*BY64</f>
        <v>290.83368296892036</v>
      </c>
      <c r="G645" s="180">
        <f>(G625/G612)*BY77</f>
        <v>0</v>
      </c>
      <c r="H645" s="180">
        <f>(H628/H612)*BY60</f>
        <v>7511.2742757959277</v>
      </c>
      <c r="I645" s="180">
        <f>(I629/I612)*BY78</f>
        <v>108299.29107021465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264402.82999999996</v>
      </c>
      <c r="D647" s="180">
        <f>(D615/D612)*CA76</f>
        <v>0</v>
      </c>
      <c r="E647" s="180">
        <f>(E623/E612)*SUM(C647:D647)</f>
        <v>102179.18775675184</v>
      </c>
      <c r="F647" s="180">
        <f>(F624/F612)*CA64</f>
        <v>64.207562548589223</v>
      </c>
      <c r="G647" s="180">
        <f>(G625/G612)*CA77</f>
        <v>0</v>
      </c>
      <c r="H647" s="180">
        <f>(H628/H612)*CA60</f>
        <v>613.43938943907142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7818094.6117076231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84973781.875961125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2725053.5900000003</v>
      </c>
      <c r="D668" s="180">
        <f>(D615/D612)*C76</f>
        <v>374021.08389662317</v>
      </c>
      <c r="E668" s="180">
        <f>(E623/E612)*SUM(C668:D668)</f>
        <v>1197645.777756152</v>
      </c>
      <c r="F668" s="180">
        <f>(F624/F612)*C64</f>
        <v>1929.368591276002</v>
      </c>
      <c r="G668" s="180">
        <f>(G625/G612)*C77</f>
        <v>0</v>
      </c>
      <c r="H668" s="180">
        <f>(H628/H612)*C60</f>
        <v>3788.1001712806892</v>
      </c>
      <c r="I668" s="180">
        <f>(I629/I612)*C78</f>
        <v>121912.58027156263</v>
      </c>
      <c r="J668" s="180">
        <f>(J630/J612)*C79</f>
        <v>-15013.170923667434</v>
      </c>
      <c r="K668" s="180">
        <f>(K644/K612)*C75</f>
        <v>89106.382068566614</v>
      </c>
      <c r="L668" s="180">
        <f>(L647/L612)*C80</f>
        <v>383915.78743125068</v>
      </c>
      <c r="M668" s="180">
        <f t="shared" ref="M668:M713" si="20">ROUND(SUM(D668:L668),0)</f>
        <v>2157306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17589696.830000002</v>
      </c>
      <c r="D670" s="180">
        <f>(D615/D612)*E76</f>
        <v>3056996.3847561111</v>
      </c>
      <c r="E670" s="180">
        <f>(E623/E612)*SUM(C670:D670)</f>
        <v>7978970.3557508048</v>
      </c>
      <c r="F670" s="180">
        <f>(F624/F612)*E64</f>
        <v>15481.412142714515</v>
      </c>
      <c r="G670" s="180">
        <f>(G625/G612)*E77</f>
        <v>3480843.3601923375</v>
      </c>
      <c r="H670" s="180">
        <f>(H628/H612)*E60</f>
        <v>28050.299672562505</v>
      </c>
      <c r="I670" s="180">
        <f>(I629/I612)*E78</f>
        <v>996431.30612782249</v>
      </c>
      <c r="J670" s="180">
        <f>(J630/J612)*E79</f>
        <v>-135471.63256264495</v>
      </c>
      <c r="K670" s="180">
        <f>(K644/K612)*E75</f>
        <v>804053.12854659057</v>
      </c>
      <c r="L670" s="180">
        <f>(L647/L612)*E80</f>
        <v>3382496.1390644223</v>
      </c>
      <c r="M670" s="180">
        <f t="shared" si="20"/>
        <v>19607851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102.54089014084033</v>
      </c>
      <c r="L675" s="180">
        <f>(L647/L612)*J80</f>
        <v>0</v>
      </c>
      <c r="M675" s="180">
        <f t="shared" si="20"/>
        <v>103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443.91193059610606</v>
      </c>
      <c r="H676" s="180">
        <f>(H628/H612)*K60</f>
        <v>0</v>
      </c>
      <c r="I676" s="180">
        <f>(I629/I612)*K78</f>
        <v>0</v>
      </c>
      <c r="J676" s="180">
        <f>(J630/J612)*K79</f>
        <v>-17.276696400543301</v>
      </c>
      <c r="K676" s="180">
        <f>(K644/K612)*K75</f>
        <v>0</v>
      </c>
      <c r="L676" s="180">
        <f>(L647/L612)*K80</f>
        <v>0</v>
      </c>
      <c r="M676" s="180">
        <f t="shared" si="20"/>
        <v>427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4803636.24</v>
      </c>
      <c r="D680" s="180">
        <f>(D615/D612)*O76</f>
        <v>864076.15655904321</v>
      </c>
      <c r="E680" s="180">
        <f>(E623/E612)*SUM(C680:D680)</f>
        <v>2190302.763095526</v>
      </c>
      <c r="F680" s="180">
        <f>(F624/F612)*O64</f>
        <v>4557.1928391956071</v>
      </c>
      <c r="G680" s="180">
        <f>(G625/G612)*O77</f>
        <v>0</v>
      </c>
      <c r="H680" s="180">
        <f>(H628/H612)*O60</f>
        <v>6132.1550645022517</v>
      </c>
      <c r="I680" s="180">
        <f>(I629/I612)*O78</f>
        <v>281646.56574912072</v>
      </c>
      <c r="J680" s="180">
        <f>(J630/J612)*O79</f>
        <v>0</v>
      </c>
      <c r="K680" s="180">
        <f>(K644/K612)*O75</f>
        <v>138307.42860188251</v>
      </c>
      <c r="L680" s="180">
        <f>(L647/L612)*O80</f>
        <v>693943.02053545509</v>
      </c>
      <c r="M680" s="180">
        <f t="shared" si="20"/>
        <v>4178965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5780931.2999999989</v>
      </c>
      <c r="D681" s="180">
        <f>(D615/D612)*P76</f>
        <v>1319268.3449322085</v>
      </c>
      <c r="E681" s="180">
        <f>(E623/E612)*SUM(C681:D681)</f>
        <v>2743891.3291130466</v>
      </c>
      <c r="F681" s="180">
        <f>(F624/F612)*P64</f>
        <v>8678.0814995495966</v>
      </c>
      <c r="G681" s="180">
        <f>(G625/G612)*P77</f>
        <v>0</v>
      </c>
      <c r="H681" s="180">
        <f>(H628/H612)*P60</f>
        <v>8216.5056906620175</v>
      </c>
      <c r="I681" s="180">
        <f>(I629/I612)*P78</f>
        <v>430016.95606479025</v>
      </c>
      <c r="J681" s="180">
        <f>(J630/J612)*P79</f>
        <v>0</v>
      </c>
      <c r="K681" s="180">
        <f>(K644/K612)*P75</f>
        <v>501924.51441341155</v>
      </c>
      <c r="L681" s="180">
        <f>(L647/L612)*P80</f>
        <v>770497.65671966271</v>
      </c>
      <c r="M681" s="180">
        <f t="shared" si="20"/>
        <v>5782493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580617.71</v>
      </c>
      <c r="D682" s="180">
        <f>(D615/D612)*Q76</f>
        <v>0</v>
      </c>
      <c r="E682" s="180">
        <f>(E623/E612)*SUM(C682:D682)</f>
        <v>224381.28217078955</v>
      </c>
      <c r="F682" s="180">
        <f>(F624/F612)*Q64</f>
        <v>253.70842326927109</v>
      </c>
      <c r="G682" s="180">
        <f>(G625/G612)*Q77</f>
        <v>0</v>
      </c>
      <c r="H682" s="180">
        <f>(H628/H612)*Q60</f>
        <v>729.85854363918725</v>
      </c>
      <c r="I682" s="180">
        <f>(I629/I612)*Q78</f>
        <v>0</v>
      </c>
      <c r="J682" s="180">
        <f>(J630/J612)*Q79</f>
        <v>0</v>
      </c>
      <c r="K682" s="180">
        <f>(K644/K612)*Q75</f>
        <v>52949.259607764354</v>
      </c>
      <c r="L682" s="180">
        <f>(L647/L612)*Q80</f>
        <v>110451.96265383204</v>
      </c>
      <c r="M682" s="180">
        <f t="shared" si="20"/>
        <v>388766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1988520.21</v>
      </c>
      <c r="D683" s="180">
        <f>(D615/D612)*R76</f>
        <v>61596.398398446487</v>
      </c>
      <c r="E683" s="180">
        <f>(E623/E612)*SUM(C683:D683)</f>
        <v>792273.10030221753</v>
      </c>
      <c r="F683" s="180">
        <f>(F624/F612)*R64</f>
        <v>164.84473776856026</v>
      </c>
      <c r="G683" s="180">
        <f>(G625/G612)*R77</f>
        <v>0</v>
      </c>
      <c r="H683" s="180">
        <f>(H628/H612)*R60</f>
        <v>0</v>
      </c>
      <c r="I683" s="180">
        <f>(I629/I612)*R78</f>
        <v>20077.413246215016</v>
      </c>
      <c r="J683" s="180">
        <f>(J630/J612)*R79</f>
        <v>0</v>
      </c>
      <c r="K683" s="180">
        <f>(K644/K612)*R75</f>
        <v>65860.73054123942</v>
      </c>
      <c r="L683" s="180">
        <f>(L647/L612)*R80</f>
        <v>0</v>
      </c>
      <c r="M683" s="180">
        <f t="shared" si="20"/>
        <v>939972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4772450.78</v>
      </c>
      <c r="D684" s="180">
        <f>(D615/D612)*S76</f>
        <v>438390.5170064015</v>
      </c>
      <c r="E684" s="180">
        <f>(E623/E612)*SUM(C684:D684)</f>
        <v>2013743.692748877</v>
      </c>
      <c r="F684" s="180">
        <f>(F624/F612)*S64</f>
        <v>60562.745984245041</v>
      </c>
      <c r="G684" s="180">
        <f>(G625/G612)*S77</f>
        <v>0</v>
      </c>
      <c r="H684" s="180">
        <f>(H628/H612)*S60</f>
        <v>1114.9372844549548</v>
      </c>
      <c r="I684" s="180">
        <f>(I629/I612)*S78</f>
        <v>142893.86720671254</v>
      </c>
      <c r="J684" s="180">
        <f>(J630/J612)*S79</f>
        <v>0</v>
      </c>
      <c r="K684" s="180">
        <f>(K644/K612)*S75</f>
        <v>188077.02096490798</v>
      </c>
      <c r="L684" s="180">
        <f>(L647/L612)*S80</f>
        <v>0</v>
      </c>
      <c r="M684" s="180">
        <f t="shared" si="20"/>
        <v>2844783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8288292.7300000004</v>
      </c>
      <c r="D686" s="180">
        <f>(D615/D612)*U76</f>
        <v>492066.25257411232</v>
      </c>
      <c r="E686" s="180">
        <f>(E623/E612)*SUM(C686:D686)</f>
        <v>3393193.4429450813</v>
      </c>
      <c r="F686" s="180">
        <f>(F624/F612)*U64</f>
        <v>39931.128380235139</v>
      </c>
      <c r="G686" s="180">
        <f>(G625/G612)*U77</f>
        <v>0</v>
      </c>
      <c r="H686" s="180">
        <f>(H628/H612)*U60</f>
        <v>8444.8663392853214</v>
      </c>
      <c r="I686" s="180">
        <f>(I629/I612)*U78</f>
        <v>160389.53176353296</v>
      </c>
      <c r="J686" s="180">
        <f>(J630/J612)*U79</f>
        <v>0</v>
      </c>
      <c r="K686" s="180">
        <f>(K644/K612)*U75</f>
        <v>768356.60994383076</v>
      </c>
      <c r="L686" s="180">
        <f>(L647/L612)*U80</f>
        <v>0</v>
      </c>
      <c r="M686" s="180">
        <f t="shared" si="20"/>
        <v>4862382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595109.99</v>
      </c>
      <c r="D687" s="180">
        <f>(D615/D612)*V76</f>
        <v>32372.991016869055</v>
      </c>
      <c r="E687" s="180">
        <f>(E623/E612)*SUM(C687:D687)</f>
        <v>242492.49272970727</v>
      </c>
      <c r="F687" s="180">
        <f>(F624/F612)*V64</f>
        <v>1027.1211202964546</v>
      </c>
      <c r="G687" s="180">
        <f>(G625/G612)*V77</f>
        <v>0</v>
      </c>
      <c r="H687" s="180">
        <f>(H628/H612)*V60</f>
        <v>879.86014616625948</v>
      </c>
      <c r="I687" s="180">
        <f>(I629/I612)*V78</f>
        <v>10552.011733823694</v>
      </c>
      <c r="J687" s="180">
        <f>(J630/J612)*V79</f>
        <v>0</v>
      </c>
      <c r="K687" s="180">
        <f>(K644/K612)*V75</f>
        <v>125173.08644345644</v>
      </c>
      <c r="L687" s="180">
        <f>(L647/L612)*V80</f>
        <v>0</v>
      </c>
      <c r="M687" s="180">
        <f t="shared" si="20"/>
        <v>412498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7217563.3799999999</v>
      </c>
      <c r="D690" s="180">
        <f>(D615/D612)*Y76</f>
        <v>1027037.1901003409</v>
      </c>
      <c r="E690" s="180">
        <f>(E623/E612)*SUM(C690:D690)</f>
        <v>3186148.1574599869</v>
      </c>
      <c r="F690" s="180">
        <f>(F624/F612)*Y64</f>
        <v>8584.477627696253</v>
      </c>
      <c r="G690" s="180">
        <f>(G625/G612)*Y77</f>
        <v>0</v>
      </c>
      <c r="H690" s="180">
        <f>(H628/H612)*Y60</f>
        <v>12192.667572573662</v>
      </c>
      <c r="I690" s="180">
        <f>(I629/I612)*Y78</f>
        <v>334763.89238686545</v>
      </c>
      <c r="J690" s="180">
        <f>(J630/J612)*Y79</f>
        <v>0</v>
      </c>
      <c r="K690" s="180">
        <f>(K644/K612)*Y75</f>
        <v>790446.4241076964</v>
      </c>
      <c r="L690" s="180">
        <f>(L647/L612)*Y80</f>
        <v>21328.654857291709</v>
      </c>
      <c r="M690" s="180">
        <f t="shared" si="20"/>
        <v>5380501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9429109.9200000018</v>
      </c>
      <c r="D691" s="180">
        <f>(D615/D612)*Z76</f>
        <v>0</v>
      </c>
      <c r="E691" s="180">
        <f>(E623/E612)*SUM(C691:D691)</f>
        <v>3643904.9948698799</v>
      </c>
      <c r="F691" s="180">
        <f>(F624/F612)*Z64</f>
        <v>6916.6923500204184</v>
      </c>
      <c r="G691" s="180">
        <f>(G625/G612)*Z77</f>
        <v>0</v>
      </c>
      <c r="H691" s="180">
        <f>(H628/H612)*Z60</f>
        <v>17657.651330313704</v>
      </c>
      <c r="I691" s="180">
        <f>(I629/I612)*Z78</f>
        <v>0</v>
      </c>
      <c r="J691" s="180">
        <f>(J630/J612)*Z79</f>
        <v>0</v>
      </c>
      <c r="K691" s="180">
        <f>(K644/K612)*Z75</f>
        <v>669031.21259687853</v>
      </c>
      <c r="L691" s="180">
        <f>(L647/L612)*Z80</f>
        <v>986831.15598647879</v>
      </c>
      <c r="M691" s="180">
        <f t="shared" si="20"/>
        <v>5324342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43200766.299999997</v>
      </c>
      <c r="D693" s="180">
        <f>(D615/D612)*AB76</f>
        <v>280172.83231343422</v>
      </c>
      <c r="E693" s="180">
        <f>(E623/E612)*SUM(C693:D693)</f>
        <v>16803326.361675303</v>
      </c>
      <c r="F693" s="180">
        <f>(F624/F612)*AB64</f>
        <v>638373.84570295981</v>
      </c>
      <c r="G693" s="180">
        <f>(G625/G612)*AB77</f>
        <v>0</v>
      </c>
      <c r="H693" s="180">
        <f>(H628/H612)*AB60</f>
        <v>7112.7625556493813</v>
      </c>
      <c r="I693" s="180">
        <f>(I629/I612)*AB78</f>
        <v>91322.640300040541</v>
      </c>
      <c r="J693" s="180">
        <f>(J630/J612)*AB79</f>
        <v>0</v>
      </c>
      <c r="K693" s="180">
        <f>(K644/K612)*AB75</f>
        <v>2564565.2250778303</v>
      </c>
      <c r="L693" s="180">
        <f>(L647/L612)*AB80</f>
        <v>0</v>
      </c>
      <c r="M693" s="180">
        <f t="shared" si="20"/>
        <v>20384874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2442377.6599999997</v>
      </c>
      <c r="D694" s="180">
        <f>(D615/D612)*AC76</f>
        <v>193639.55440034793</v>
      </c>
      <c r="E694" s="180">
        <f>(E623/E612)*SUM(C694:D694)</f>
        <v>1018695.9719010692</v>
      </c>
      <c r="F694" s="180">
        <f>(F624/F612)*AC64</f>
        <v>5079.091362814791</v>
      </c>
      <c r="G694" s="180">
        <f>(G625/G612)*AC77</f>
        <v>0</v>
      </c>
      <c r="H694" s="180">
        <f>(H628/H612)*AC60</f>
        <v>4437.3608389351812</v>
      </c>
      <c r="I694" s="180">
        <f>(I629/I612)*AC78</f>
        <v>63117.023975329888</v>
      </c>
      <c r="J694" s="180">
        <f>(J630/J612)*AC79</f>
        <v>0</v>
      </c>
      <c r="K694" s="180">
        <f>(K644/K612)*AC75</f>
        <v>256914.04098100445</v>
      </c>
      <c r="L694" s="180">
        <f>(L647/L612)*AC80</f>
        <v>0</v>
      </c>
      <c r="M694" s="180">
        <f t="shared" si="20"/>
        <v>1541883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1509915.5899999999</v>
      </c>
      <c r="D696" s="180">
        <f>(D615/D612)*AE76</f>
        <v>545714.25779470976</v>
      </c>
      <c r="E696" s="180">
        <f>(E623/E612)*SUM(C696:D696)</f>
        <v>794403.70655714581</v>
      </c>
      <c r="F696" s="180">
        <f>(F624/F612)*AE64</f>
        <v>293.06742245993451</v>
      </c>
      <c r="G696" s="180">
        <f>(G625/G612)*AE77</f>
        <v>0</v>
      </c>
      <c r="H696" s="180">
        <f>(H628/H612)*AE60</f>
        <v>2173.9038216983149</v>
      </c>
      <c r="I696" s="180">
        <f>(I629/I612)*AE78</f>
        <v>177876.15758346405</v>
      </c>
      <c r="J696" s="180">
        <f>(J630/J612)*AE79</f>
        <v>0</v>
      </c>
      <c r="K696" s="180">
        <f>(K644/K612)*AE75</f>
        <v>39637.887150961622</v>
      </c>
      <c r="L696" s="180">
        <f>(L647/L612)*AE80</f>
        <v>0</v>
      </c>
      <c r="M696" s="180">
        <f t="shared" si="20"/>
        <v>1560099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9422037.5</v>
      </c>
      <c r="D698" s="180">
        <f>(D615/D612)*AG76</f>
        <v>1299200.3305738866</v>
      </c>
      <c r="E698" s="180">
        <f>(E623/E612)*SUM(C698:D698)</f>
        <v>4143251.3157101991</v>
      </c>
      <c r="F698" s="180">
        <f>(F624/F612)*AG64</f>
        <v>12778.890970885494</v>
      </c>
      <c r="G698" s="180">
        <f>(G625/G612)*AG77</f>
        <v>0</v>
      </c>
      <c r="H698" s="180">
        <f>(H628/H612)*AG60</f>
        <v>14373.28788393737</v>
      </c>
      <c r="I698" s="180">
        <f>(I629/I612)*AG78</f>
        <v>423475.76489486679</v>
      </c>
      <c r="J698" s="180">
        <f>(J630/J612)*AG79</f>
        <v>0</v>
      </c>
      <c r="K698" s="180">
        <f>(K644/K612)*AG75</f>
        <v>1163188.0642663706</v>
      </c>
      <c r="L698" s="180">
        <f>(L647/L612)*AG80</f>
        <v>1431305.0884589686</v>
      </c>
      <c r="M698" s="180">
        <f t="shared" si="20"/>
        <v>8487573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1215328.4000000001</v>
      </c>
      <c r="D701" s="180">
        <f>(D615/D612)*AJ76</f>
        <v>0</v>
      </c>
      <c r="E701" s="180">
        <f>(E623/E612)*SUM(C701:D701)</f>
        <v>469666.94255773601</v>
      </c>
      <c r="F701" s="180">
        <f>(F624/F612)*AJ64</f>
        <v>573.56140404161204</v>
      </c>
      <c r="G701" s="180">
        <f>(G625/G612)*AJ77</f>
        <v>0</v>
      </c>
      <c r="H701" s="180">
        <f>(H628/H612)*AJ60</f>
        <v>1770.9144417748378</v>
      </c>
      <c r="I701" s="180">
        <f>(I629/I612)*AJ78</f>
        <v>0</v>
      </c>
      <c r="J701" s="180">
        <f>(J630/J612)*AJ79</f>
        <v>0</v>
      </c>
      <c r="K701" s="180">
        <f>(K644/K612)*AJ75</f>
        <v>26816.822822634411</v>
      </c>
      <c r="L701" s="180">
        <f>(L647/L612)*AJ80</f>
        <v>36944.277163523133</v>
      </c>
      <c r="M701" s="180">
        <f t="shared" si="20"/>
        <v>535773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472944.42000000004</v>
      </c>
      <c r="D702" s="180">
        <f>(D615/D612)*AK76</f>
        <v>0</v>
      </c>
      <c r="E702" s="180">
        <f>(E623/E612)*SUM(C702:D702)</f>
        <v>182770.64844460294</v>
      </c>
      <c r="F702" s="180">
        <f>(F624/F612)*AK64</f>
        <v>47.247338888209534</v>
      </c>
      <c r="G702" s="180">
        <f>(G625/G612)*AK77</f>
        <v>0</v>
      </c>
      <c r="H702" s="180">
        <f>(H628/H612)*AK60</f>
        <v>980.60749114712894</v>
      </c>
      <c r="I702" s="180">
        <f>(I629/I612)*AK78</f>
        <v>0</v>
      </c>
      <c r="J702" s="180">
        <f>(J630/J612)*AK79</f>
        <v>0</v>
      </c>
      <c r="K702" s="180">
        <f>(K644/K612)*AK75</f>
        <v>25345.66882191685</v>
      </c>
      <c r="L702" s="180">
        <f>(L647/L612)*AK80</f>
        <v>0</v>
      </c>
      <c r="M702" s="180">
        <f t="shared" si="20"/>
        <v>209144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290878.19</v>
      </c>
      <c r="D703" s="180">
        <f>(D615/D612)*AL76</f>
        <v>0</v>
      </c>
      <c r="E703" s="180">
        <f>(E623/E612)*SUM(C703:D703)</f>
        <v>112410.66213381354</v>
      </c>
      <c r="F703" s="180">
        <f>(F624/F612)*AL64</f>
        <v>96.173130118789587</v>
      </c>
      <c r="G703" s="180">
        <f>(G625/G612)*AL77</f>
        <v>0</v>
      </c>
      <c r="H703" s="180">
        <f>(H628/H612)*AL60</f>
        <v>557.46864222747729</v>
      </c>
      <c r="I703" s="180">
        <f>(I629/I612)*AL78</f>
        <v>0</v>
      </c>
      <c r="J703" s="180">
        <f>(J630/J612)*AL79</f>
        <v>0</v>
      </c>
      <c r="K703" s="180">
        <f>(K644/K612)*AL75</f>
        <v>14043.809909625119</v>
      </c>
      <c r="L703" s="180">
        <f>(L647/L612)*AL80</f>
        <v>0</v>
      </c>
      <c r="M703" s="180">
        <f t="shared" si="20"/>
        <v>127108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632414.54</v>
      </c>
      <c r="D713" s="180">
        <f>(D615/D612)*AV76</f>
        <v>0</v>
      </c>
      <c r="E713" s="180">
        <f>(E623/E612)*SUM(C713:D713)</f>
        <v>244398.307017969</v>
      </c>
      <c r="F713" s="180">
        <f>(F624/F612)*AV64</f>
        <v>38.634736488670526</v>
      </c>
      <c r="G713" s="180">
        <f>(G625/G612)*AV77</f>
        <v>0</v>
      </c>
      <c r="H713" s="180">
        <f>(H628/H612)*AV60</f>
        <v>2122.4107342636489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380.8688367373519</v>
      </c>
      <c r="M713" s="180">
        <f t="shared" si="20"/>
        <v>246940</v>
      </c>
      <c r="N713" s="199" t="s">
        <v>741</v>
      </c>
    </row>
    <row r="715" spans="1:83" ht="12.65" customHeight="1" x14ac:dyDescent="0.35">
      <c r="C715" s="180">
        <f>SUM(C614:C647)+SUM(C668:C713)</f>
        <v>207931427.15596116</v>
      </c>
      <c r="D715" s="180">
        <f>SUM(D616:D647)+SUM(D668:D713)</f>
        <v>12775299.400000002</v>
      </c>
      <c r="E715" s="180">
        <f>SUM(E624:E647)+SUM(E668:E713)</f>
        <v>57957737.441437833</v>
      </c>
      <c r="F715" s="180">
        <f>SUM(F625:F648)+SUM(F668:F713)</f>
        <v>817650.99938523711</v>
      </c>
      <c r="G715" s="180">
        <f>SUM(G626:G647)+SUM(G668:G713)</f>
        <v>3481287.2721229335</v>
      </c>
      <c r="H715" s="180">
        <f>SUM(H629:H647)+SUM(H668:H713)</f>
        <v>138386.55306572223</v>
      </c>
      <c r="I715" s="180">
        <f>SUM(I630:I647)+SUM(I668:I713)</f>
        <v>3626661.4015819002</v>
      </c>
      <c r="J715" s="180">
        <f>SUM(J631:J647)+SUM(J668:J713)</f>
        <v>-150502.08018271293</v>
      </c>
      <c r="K715" s="180">
        <f>SUM(K668:K713)</f>
        <v>8283899.8577567087</v>
      </c>
      <c r="L715" s="180">
        <f>SUM(L668:L713)</f>
        <v>7818094.6117076231</v>
      </c>
      <c r="M715" s="180">
        <f>SUM(M668:M713)</f>
        <v>84973783</v>
      </c>
      <c r="N715" s="198" t="s">
        <v>742</v>
      </c>
    </row>
    <row r="716" spans="1:83" ht="12.65" customHeight="1" x14ac:dyDescent="0.35">
      <c r="C716" s="180">
        <f>CE71</f>
        <v>207931427.15596116</v>
      </c>
      <c r="D716" s="180">
        <f>D615</f>
        <v>12775299.4</v>
      </c>
      <c r="E716" s="180">
        <f>E623</f>
        <v>57957737.441437833</v>
      </c>
      <c r="F716" s="180">
        <f>F624</f>
        <v>817650.99938523711</v>
      </c>
      <c r="G716" s="180">
        <f>G625</f>
        <v>3481287.2721229331</v>
      </c>
      <c r="H716" s="180">
        <f>H628</f>
        <v>138386.5530657222</v>
      </c>
      <c r="I716" s="180">
        <f>I629</f>
        <v>3626661.4015819002</v>
      </c>
      <c r="J716" s="180">
        <f>J630</f>
        <v>-150502.08018271293</v>
      </c>
      <c r="K716" s="180">
        <f>K644</f>
        <v>8283899.8577567087</v>
      </c>
      <c r="L716" s="180">
        <f>L647</f>
        <v>7818094.6117076231</v>
      </c>
      <c r="M716" s="180">
        <f>C648</f>
        <v>84973781.875961125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191*2021*A</v>
      </c>
      <c r="B722" s="276">
        <f>ROUND(C165,0)</f>
        <v>4666650</v>
      </c>
      <c r="C722" s="276">
        <f>ROUND(C166,0)</f>
        <v>-15310</v>
      </c>
      <c r="D722" s="276">
        <f>ROUND(C167,0)</f>
        <v>-84669</v>
      </c>
      <c r="E722" s="276">
        <f>ROUND(C168,0)</f>
        <v>0</v>
      </c>
      <c r="F722" s="276">
        <f>ROUND(C169,0)</f>
        <v>0</v>
      </c>
      <c r="G722" s="276">
        <f>ROUND(C170,0)</f>
        <v>1232963</v>
      </c>
      <c r="H722" s="276">
        <f>ROUND(C171+C172,0)</f>
        <v>85114</v>
      </c>
      <c r="I722" s="276">
        <f>ROUND(C175,0)</f>
        <v>3048576</v>
      </c>
      <c r="J722" s="276">
        <f>ROUND(C176,0)</f>
        <v>352582</v>
      </c>
      <c r="K722" s="276">
        <f>ROUND(C179,0)</f>
        <v>0</v>
      </c>
      <c r="L722" s="276">
        <f>ROUND(C180,0)</f>
        <v>3399</v>
      </c>
      <c r="M722" s="276">
        <f>ROUND(C183,0)</f>
        <v>89891</v>
      </c>
      <c r="N722" s="276">
        <f>ROUND(C184,0)</f>
        <v>4524689</v>
      </c>
      <c r="O722" s="276">
        <f>ROUND(C185,0)</f>
        <v>0</v>
      </c>
      <c r="P722" s="276">
        <f>ROUND(C188,0)</f>
        <v>1194784</v>
      </c>
      <c r="Q722" s="276">
        <f>ROUND(C189,0)</f>
        <v>478340</v>
      </c>
      <c r="R722" s="276">
        <f>ROUND(B195,0)</f>
        <v>1127060</v>
      </c>
      <c r="S722" s="276">
        <f>ROUND(C195,0)</f>
        <v>0</v>
      </c>
      <c r="T722" s="276">
        <f>ROUND(D195,0)</f>
        <v>0</v>
      </c>
      <c r="U722" s="276">
        <f>ROUND(B196,0)</f>
        <v>1145175</v>
      </c>
      <c r="V722" s="276">
        <f>ROUND(C196,0)</f>
        <v>0</v>
      </c>
      <c r="W722" s="276">
        <f>ROUND(D196,0)</f>
        <v>0</v>
      </c>
      <c r="X722" s="276">
        <f>ROUND(B197,0)</f>
        <v>34246228</v>
      </c>
      <c r="Y722" s="276">
        <f>ROUND(C197,0)</f>
        <v>395511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12453451</v>
      </c>
      <c r="AE722" s="276">
        <f>ROUND(C199,0)</f>
        <v>80012</v>
      </c>
      <c r="AF722" s="276">
        <f>ROUND(D199,0)</f>
        <v>0</v>
      </c>
      <c r="AG722" s="276">
        <f>ROUND(B200,0)</f>
        <v>42269646</v>
      </c>
      <c r="AH722" s="276">
        <f>ROUND(C200,0)</f>
        <v>1034382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1085431</v>
      </c>
      <c r="AN722" s="276">
        <f>ROUND(C202,0)</f>
        <v>0</v>
      </c>
      <c r="AO722" s="276">
        <f>ROUND(D202,0)</f>
        <v>0</v>
      </c>
      <c r="AP722" s="276">
        <f>ROUND(B203,0)</f>
        <v>1726470</v>
      </c>
      <c r="AQ722" s="276">
        <f>ROUND(C203,0)</f>
        <v>-1509905</v>
      </c>
      <c r="AR722" s="276">
        <f>ROUND(D203,0)</f>
        <v>-4135077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21839682</v>
      </c>
      <c r="AZ722" s="276">
        <f>ROUND(C210,0)</f>
        <v>1751280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11485143</v>
      </c>
      <c r="BF722" s="276">
        <f>ROUND(C212,0)</f>
        <v>242960</v>
      </c>
      <c r="BG722" s="276">
        <f>ROUND(D212,0)</f>
        <v>0</v>
      </c>
      <c r="BH722" s="276">
        <f>ROUND(B213,0)</f>
        <v>37271924</v>
      </c>
      <c r="BI722" s="276">
        <f>ROUND(C213,0)</f>
        <v>1950733</v>
      </c>
      <c r="BJ722" s="276">
        <f>ROUND(D213,0)</f>
        <v>1931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1944933</v>
      </c>
      <c r="BO722" s="276">
        <f>ROUND(C215,0)</f>
        <v>242920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403975783</v>
      </c>
      <c r="BU722" s="276">
        <f>ROUND(C224,0)</f>
        <v>156980162</v>
      </c>
      <c r="BV722" s="276">
        <f>ROUND(C225,0)</f>
        <v>5051093</v>
      </c>
      <c r="BW722" s="276">
        <f>ROUND(C226,0)</f>
        <v>35795017</v>
      </c>
      <c r="BX722" s="276">
        <f>ROUND(C227,0)</f>
        <v>84878759</v>
      </c>
      <c r="BY722" s="276">
        <f>ROUND(C228,0)</f>
        <v>1278589</v>
      </c>
      <c r="BZ722" s="276">
        <f>ROUND(C231,0)</f>
        <v>1171</v>
      </c>
      <c r="CA722" s="276">
        <f>ROUND(C233,0)</f>
        <v>2530997</v>
      </c>
      <c r="CB722" s="276">
        <f>ROUND(C234,0)</f>
        <v>10200256</v>
      </c>
      <c r="CC722" s="276">
        <f>ROUND(C238+C239,0)</f>
        <v>0</v>
      </c>
      <c r="CD722" s="276">
        <f>D221</f>
        <v>4616570.51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191*2021*A</v>
      </c>
      <c r="B726" s="276">
        <f>ROUND(C111,0)</f>
        <v>4134</v>
      </c>
      <c r="C726" s="276">
        <f>ROUND(C112,0)</f>
        <v>0</v>
      </c>
      <c r="D726" s="276">
        <f>ROUND(C113,0)</f>
        <v>0</v>
      </c>
      <c r="E726" s="276">
        <f>ROUND(C114,0)</f>
        <v>635</v>
      </c>
      <c r="F726" s="276">
        <f>ROUND(D111,0)</f>
        <v>20555</v>
      </c>
      <c r="G726" s="276">
        <f>ROUND(D112,0)</f>
        <v>0</v>
      </c>
      <c r="H726" s="276">
        <f>ROUND(D113,0)</f>
        <v>0</v>
      </c>
      <c r="I726" s="276">
        <f>ROUND(D114,0)</f>
        <v>946</v>
      </c>
      <c r="J726" s="276">
        <f>ROUND(C116,0)</f>
        <v>6</v>
      </c>
      <c r="K726" s="276">
        <f>ROUND(C117,0)</f>
        <v>27</v>
      </c>
      <c r="L726" s="276">
        <f>ROUND(C118,0)</f>
        <v>58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128</v>
      </c>
      <c r="W726" s="276">
        <f>ROUND(C129,0)</f>
        <v>11</v>
      </c>
      <c r="X726" s="276">
        <f>ROUND(B138,0)</f>
        <v>2030</v>
      </c>
      <c r="Y726" s="276">
        <f>ROUND(B139,0)</f>
        <v>12252</v>
      </c>
      <c r="Z726" s="276">
        <f>ROUND(B140,0)</f>
        <v>164271</v>
      </c>
      <c r="AA726" s="276">
        <f>ROUND(B141,0)</f>
        <v>131434581</v>
      </c>
      <c r="AB726" s="276">
        <f>ROUND(B142,0)</f>
        <v>366759046</v>
      </c>
      <c r="AC726" s="276">
        <f>ROUND(C138,0)</f>
        <v>1151</v>
      </c>
      <c r="AD726" s="276">
        <f>ROUND(C139,0)</f>
        <v>4770</v>
      </c>
      <c r="AE726" s="276">
        <f>ROUND(C140,0)</f>
        <v>57860</v>
      </c>
      <c r="AF726" s="276">
        <f>ROUND(C141,0)</f>
        <v>56721706</v>
      </c>
      <c r="AG726" s="276">
        <f>ROUND(C142,0)</f>
        <v>129179690</v>
      </c>
      <c r="AH726" s="276">
        <f>ROUND(D138,0)</f>
        <v>953</v>
      </c>
      <c r="AI726" s="276">
        <f>ROUND(D139,0)</f>
        <v>3533</v>
      </c>
      <c r="AJ726" s="276">
        <f>ROUND(D140,0)</f>
        <v>94525</v>
      </c>
      <c r="AK726" s="276">
        <f>ROUND(D141,0)</f>
        <v>42874589</v>
      </c>
      <c r="AL726" s="276">
        <f>ROUND(D142,0)</f>
        <v>211040202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191*2021*A</v>
      </c>
      <c r="B730" s="276">
        <f>ROUND(C250,0)</f>
        <v>28075</v>
      </c>
      <c r="C730" s="276">
        <f>ROUND(C251,0)</f>
        <v>0</v>
      </c>
      <c r="D730" s="276">
        <f>ROUND(C252,0)</f>
        <v>112454710</v>
      </c>
      <c r="E730" s="276">
        <f>ROUND(C253,0)</f>
        <v>85040009</v>
      </c>
      <c r="F730" s="276">
        <f>ROUND(C254,0)</f>
        <v>0</v>
      </c>
      <c r="G730" s="276">
        <f>ROUND(C255,0)</f>
        <v>1765100</v>
      </c>
      <c r="H730" s="276">
        <f>ROUND(C256,0)</f>
        <v>0</v>
      </c>
      <c r="I730" s="276">
        <f>ROUND(C257,0)</f>
        <v>1887265</v>
      </c>
      <c r="J730" s="276">
        <f>ROUND(C258,0)</f>
        <v>2968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12231868</v>
      </c>
      <c r="O730" s="276">
        <f>ROUND(C267,0)</f>
        <v>1127060</v>
      </c>
      <c r="P730" s="276">
        <f>ROUND(C268,0)</f>
        <v>1145175</v>
      </c>
      <c r="Q730" s="276">
        <f>ROUND(C269,0)</f>
        <v>34641739</v>
      </c>
      <c r="R730" s="276">
        <f>ROUND(C270,0)</f>
        <v>0</v>
      </c>
      <c r="S730" s="276">
        <f>ROUND(C271,0)</f>
        <v>12533463</v>
      </c>
      <c r="T730" s="276">
        <f>ROUND(C272,0)</f>
        <v>43304028</v>
      </c>
      <c r="U730" s="276">
        <f>ROUND(C273,0)</f>
        <v>1085431</v>
      </c>
      <c r="V730" s="276">
        <f>ROUND(C274,0)</f>
        <v>4351642</v>
      </c>
      <c r="W730" s="276">
        <f>ROUND(C275,0)</f>
        <v>0</v>
      </c>
      <c r="X730" s="276">
        <f>ROUND(C276,0)</f>
        <v>76727644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9602690</v>
      </c>
      <c r="AC730" s="276">
        <f>ROUND(C286,0)</f>
        <v>11217473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3393700</v>
      </c>
      <c r="AI730" s="276">
        <f>ROUND(C306,0)</f>
        <v>6728046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18402631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1750013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120550</v>
      </c>
      <c r="AX730" s="276">
        <f>ROUND(C325,0)</f>
        <v>386885</v>
      </c>
      <c r="AY730" s="276">
        <f>ROUND(C326,0)</f>
        <v>11386368</v>
      </c>
      <c r="AZ730" s="276">
        <f>ROUND(C327,0)</f>
        <v>4852776</v>
      </c>
      <c r="BA730" s="276">
        <f>ROUND(C328,0)</f>
        <v>0</v>
      </c>
      <c r="BB730" s="276">
        <f>ROUND(C332,0)</f>
        <v>38590065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643.16999999999996</v>
      </c>
      <c r="BJ730" s="276">
        <f>ROUND(C359,0)</f>
        <v>231030875</v>
      </c>
      <c r="BK730" s="276">
        <f>ROUND(C360,0)</f>
        <v>706978938</v>
      </c>
      <c r="BL730" s="276">
        <f>ROUND(C364,0)</f>
        <v>687959403</v>
      </c>
      <c r="BM730" s="276">
        <f>ROUND(C365,0)</f>
        <v>12731253</v>
      </c>
      <c r="BN730" s="276">
        <f>ROUND(C366,0)</f>
        <v>0</v>
      </c>
      <c r="BO730" s="276">
        <f>ROUND(C370,0)</f>
        <v>21619037</v>
      </c>
      <c r="BP730" s="276">
        <f>ROUND(C371,0)</f>
        <v>0</v>
      </c>
      <c r="BQ730" s="276">
        <f>ROUND(C378,0)</f>
        <v>66560733</v>
      </c>
      <c r="BR730" s="276">
        <f>ROUND(C379,0)</f>
        <v>5884748</v>
      </c>
      <c r="BS730" s="276">
        <f>ROUND(C380,0)</f>
        <v>3641552</v>
      </c>
      <c r="BT730" s="276">
        <f>ROUND(C381,0)</f>
        <v>57500713</v>
      </c>
      <c r="BU730" s="276">
        <f>ROUND(C382,0)</f>
        <v>1103168</v>
      </c>
      <c r="BV730" s="276">
        <f>ROUND(C383,0)</f>
        <v>13829319</v>
      </c>
      <c r="BW730" s="276">
        <f>ROUND(C384,0)</f>
        <v>4187895</v>
      </c>
      <c r="BX730" s="276">
        <f>ROUND(C385,0)</f>
        <v>3401158</v>
      </c>
      <c r="BY730" s="276">
        <f>ROUND(C386,0)</f>
        <v>3399</v>
      </c>
      <c r="BZ730" s="276">
        <f>ROUND(C387,0)</f>
        <v>4614580</v>
      </c>
      <c r="CA730" s="276">
        <f>ROUND(C388,0)</f>
        <v>1673124</v>
      </c>
      <c r="CB730" s="276">
        <f>C363</f>
        <v>4616570.51</v>
      </c>
      <c r="CC730" s="276">
        <f>ROUND(C389,0)</f>
        <v>67150079</v>
      </c>
      <c r="CD730" s="276">
        <f>ROUND(C392,0)</f>
        <v>897732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191*2021*6010*A</v>
      </c>
      <c r="B734" s="276">
        <f>ROUND(C59,0)</f>
        <v>2050</v>
      </c>
      <c r="C734" s="276">
        <f>ROUND(C60,2)</f>
        <v>16.920000000000002</v>
      </c>
      <c r="D734" s="276">
        <f>ROUND(C61,0)</f>
        <v>2053199</v>
      </c>
      <c r="E734" s="276">
        <f>ROUND(C62,0)</f>
        <v>181527</v>
      </c>
      <c r="F734" s="276">
        <f>ROUND(C63,0)</f>
        <v>0</v>
      </c>
      <c r="G734" s="276">
        <f>ROUND(C64,0)</f>
        <v>134847</v>
      </c>
      <c r="H734" s="276">
        <f>ROUND(C65,0)</f>
        <v>0</v>
      </c>
      <c r="I734" s="276">
        <f>ROUND(C66,0)</f>
        <v>211904</v>
      </c>
      <c r="J734" s="276">
        <f>ROUND(C67,0)</f>
        <v>109329</v>
      </c>
      <c r="K734" s="276">
        <f>ROUND(C68,0)</f>
        <v>28678</v>
      </c>
      <c r="L734" s="276">
        <f>ROUND(C69,0)</f>
        <v>5570</v>
      </c>
      <c r="M734" s="276">
        <f>ROUND(C70,0)</f>
        <v>0</v>
      </c>
      <c r="N734" s="276">
        <f>ROUND(C75,0)</f>
        <v>10089772</v>
      </c>
      <c r="O734" s="276">
        <f>ROUND(C73,0)</f>
        <v>9990845</v>
      </c>
      <c r="P734" s="276">
        <f>IF(C76&gt;0,ROUND(C76,0),0)</f>
        <v>2563</v>
      </c>
      <c r="Q734" s="276">
        <f>IF(C77&gt;0,ROUND(C77,0),0)</f>
        <v>0</v>
      </c>
      <c r="R734" s="276">
        <f>IF(C78&gt;0,ROUND(C78,0),0)</f>
        <v>63358</v>
      </c>
      <c r="S734" s="276">
        <f>IF(C79&gt;0,ROUND(C79,0),0)</f>
        <v>77570</v>
      </c>
      <c r="T734" s="276">
        <f>IF(C80&gt;0,ROUND(C80,2),0)</f>
        <v>10.08</v>
      </c>
      <c r="U734" s="276"/>
      <c r="V734" s="276"/>
      <c r="W734" s="276"/>
      <c r="X734" s="276"/>
      <c r="Y734" s="276">
        <f>IF(M668&lt;&gt;0,ROUND(M668,0),0)</f>
        <v>2157306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191*2021*6030*A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191*2021*6070*A</v>
      </c>
      <c r="B736" s="276">
        <f>ROUND(E59,0)</f>
        <v>18505</v>
      </c>
      <c r="C736" s="278">
        <f>ROUND(E60,2)</f>
        <v>125.29</v>
      </c>
      <c r="D736" s="276">
        <f>ROUND(E61,0)</f>
        <v>14038847</v>
      </c>
      <c r="E736" s="276">
        <f>ROUND(E62,0)</f>
        <v>1241198</v>
      </c>
      <c r="F736" s="276">
        <f>ROUND(E63,0)</f>
        <v>0</v>
      </c>
      <c r="G736" s="276">
        <f>ROUND(E64,0)</f>
        <v>1082023</v>
      </c>
      <c r="H736" s="276">
        <f>ROUND(E65,0)</f>
        <v>7316</v>
      </c>
      <c r="I736" s="276">
        <f>ROUND(E66,0)</f>
        <v>178973</v>
      </c>
      <c r="J736" s="276">
        <f>ROUND(E67,0)</f>
        <v>893583</v>
      </c>
      <c r="K736" s="276">
        <f>ROUND(E68,0)</f>
        <v>130329</v>
      </c>
      <c r="L736" s="276">
        <f>ROUND(E69,0)</f>
        <v>17428</v>
      </c>
      <c r="M736" s="276">
        <f>ROUND(E70,0)</f>
        <v>0</v>
      </c>
      <c r="N736" s="276">
        <f>ROUND(E75,0)</f>
        <v>91045249</v>
      </c>
      <c r="O736" s="276">
        <f>ROUND(E73,0)</f>
        <v>76373844</v>
      </c>
      <c r="P736" s="276">
        <f>IF(E76&gt;0,ROUND(E76,0),0)</f>
        <v>20946</v>
      </c>
      <c r="Q736" s="276">
        <f>IF(E77&gt;0,ROUND(E77,0),0)</f>
        <v>301613</v>
      </c>
      <c r="R736" s="276">
        <f>IF(E78&gt;0,ROUND(E78,0),0)</f>
        <v>517843</v>
      </c>
      <c r="S736" s="276">
        <f>IF(E79&gt;0,ROUND(E79,0),0)</f>
        <v>699956</v>
      </c>
      <c r="T736" s="278">
        <f>IF(E80&gt;0,ROUND(E80,2),0)</f>
        <v>88.81</v>
      </c>
      <c r="U736" s="276"/>
      <c r="V736" s="277"/>
      <c r="W736" s="276"/>
      <c r="X736" s="276"/>
      <c r="Y736" s="276">
        <f t="shared" si="21"/>
        <v>19607851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191*2021*6100*A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191*2021*6120*A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191*2021*6140*A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191*2021*6150*A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191*2021*6170*A</v>
      </c>
      <c r="B741" s="276">
        <f>ROUND(J59,0)</f>
        <v>946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11611</v>
      </c>
      <c r="O741" s="276">
        <f>ROUND(J73,0)</f>
        <v>11611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103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191*2021*6200*A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38</v>
      </c>
      <c r="R742" s="276">
        <f>IF(K78&gt;0,ROUND(K78,0),0)</f>
        <v>0</v>
      </c>
      <c r="S742" s="276">
        <f>IF(K79&gt;0,ROUND(K79,0),0)</f>
        <v>89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427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191*2021*6210*A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191*2021*6330*A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191*2021*6400*A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191*2021*7010*A</v>
      </c>
      <c r="B746" s="276">
        <f>ROUND(O59,0)</f>
        <v>635</v>
      </c>
      <c r="C746" s="278">
        <f>ROUND(O60,2)</f>
        <v>27.39</v>
      </c>
      <c r="D746" s="276">
        <f>ROUND(O61,0)</f>
        <v>3716082</v>
      </c>
      <c r="E746" s="276">
        <f>ROUND(O62,0)</f>
        <v>328545</v>
      </c>
      <c r="F746" s="276">
        <f>ROUND(O63,0)</f>
        <v>0</v>
      </c>
      <c r="G746" s="276">
        <f>ROUND(O64,0)</f>
        <v>318510</v>
      </c>
      <c r="H746" s="276">
        <f>ROUND(O65,0)</f>
        <v>125</v>
      </c>
      <c r="I746" s="276">
        <f>ROUND(O66,0)</f>
        <v>186446</v>
      </c>
      <c r="J746" s="276">
        <f>ROUND(O67,0)</f>
        <v>252576</v>
      </c>
      <c r="K746" s="276">
        <f>ROUND(O68,0)</f>
        <v>0</v>
      </c>
      <c r="L746" s="276">
        <f>ROUND(O69,0)</f>
        <v>6032</v>
      </c>
      <c r="M746" s="276">
        <f>ROUND(O70,0)</f>
        <v>4680</v>
      </c>
      <c r="N746" s="276">
        <f>ROUND(O75,0)</f>
        <v>15660948</v>
      </c>
      <c r="O746" s="276">
        <f>ROUND(O73,0)</f>
        <v>14067513</v>
      </c>
      <c r="P746" s="276">
        <f>IF(O76&gt;0,ROUND(O76,0),0)</f>
        <v>5920</v>
      </c>
      <c r="Q746" s="276">
        <f>IF(O77&gt;0,ROUND(O77,0),0)</f>
        <v>0</v>
      </c>
      <c r="R746" s="276">
        <f>IF(O78&gt;0,ROUND(O78,0),0)</f>
        <v>146371</v>
      </c>
      <c r="S746" s="276">
        <f>IF(O79&gt;0,ROUND(O79,0),0)</f>
        <v>0</v>
      </c>
      <c r="T746" s="278">
        <f>IF(O80&gt;0,ROUND(O80,2),0)</f>
        <v>18.22</v>
      </c>
      <c r="U746" s="276"/>
      <c r="V746" s="277"/>
      <c r="W746" s="276"/>
      <c r="X746" s="276"/>
      <c r="Y746" s="276">
        <f t="shared" si="21"/>
        <v>4178965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191*2021*7020*A</v>
      </c>
      <c r="B747" s="276">
        <f>ROUND(P59,0)</f>
        <v>0</v>
      </c>
      <c r="C747" s="278">
        <f>ROUND(P60,2)</f>
        <v>36.700000000000003</v>
      </c>
      <c r="D747" s="276">
        <f>ROUND(P61,0)</f>
        <v>4283716</v>
      </c>
      <c r="E747" s="276">
        <f>ROUND(P62,0)</f>
        <v>378731</v>
      </c>
      <c r="F747" s="276">
        <f>ROUND(P63,0)</f>
        <v>0</v>
      </c>
      <c r="G747" s="276">
        <f>ROUND(P64,0)</f>
        <v>606526</v>
      </c>
      <c r="H747" s="276">
        <f>ROUND(P65,0)</f>
        <v>128</v>
      </c>
      <c r="I747" s="276">
        <f>ROUND(P66,0)</f>
        <v>80109</v>
      </c>
      <c r="J747" s="276">
        <f>ROUND(P67,0)</f>
        <v>385632</v>
      </c>
      <c r="K747" s="276">
        <f>ROUND(P68,0)</f>
        <v>23883</v>
      </c>
      <c r="L747" s="276">
        <f>ROUND(P69,0)</f>
        <v>22206</v>
      </c>
      <c r="M747" s="276">
        <f>ROUND(P70,0)</f>
        <v>0</v>
      </c>
      <c r="N747" s="276">
        <f>ROUND(P75,0)</f>
        <v>56834357</v>
      </c>
      <c r="O747" s="276">
        <f>ROUND(P73,0)</f>
        <v>11279987</v>
      </c>
      <c r="P747" s="276">
        <f>IF(P76&gt;0,ROUND(P76,0),0)</f>
        <v>9039</v>
      </c>
      <c r="Q747" s="276">
        <f>IF(P77&gt;0,ROUND(P77,0),0)</f>
        <v>0</v>
      </c>
      <c r="R747" s="276">
        <f>IF(P78&gt;0,ROUND(P78,0),0)</f>
        <v>223479</v>
      </c>
      <c r="S747" s="276">
        <f>IF(P79&gt;0,ROUND(P79,0),0)</f>
        <v>0</v>
      </c>
      <c r="T747" s="278">
        <f>IF(P80&gt;0,ROUND(P80,2),0)</f>
        <v>20.23</v>
      </c>
      <c r="U747" s="276"/>
      <c r="V747" s="277"/>
      <c r="W747" s="276"/>
      <c r="X747" s="276"/>
      <c r="Y747" s="276">
        <f t="shared" si="21"/>
        <v>5782493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191*2021*7030*A</v>
      </c>
      <c r="B748" s="276">
        <f>ROUND(Q59,0)</f>
        <v>0</v>
      </c>
      <c r="C748" s="278">
        <f>ROUND(Q60,2)</f>
        <v>3.26</v>
      </c>
      <c r="D748" s="276">
        <f>ROUND(Q61,0)</f>
        <v>516663</v>
      </c>
      <c r="E748" s="276">
        <f>ROUND(Q62,0)</f>
        <v>45679</v>
      </c>
      <c r="F748" s="276">
        <f>ROUND(Q63,0)</f>
        <v>0</v>
      </c>
      <c r="G748" s="276">
        <f>ROUND(Q64,0)</f>
        <v>17732</v>
      </c>
      <c r="H748" s="276">
        <f>ROUND(Q65,0)</f>
        <v>0</v>
      </c>
      <c r="I748" s="276">
        <f>ROUND(Q66,0)</f>
        <v>105</v>
      </c>
      <c r="J748" s="276">
        <f>ROUND(Q67,0)</f>
        <v>0</v>
      </c>
      <c r="K748" s="276">
        <f>ROUND(Q68,0)</f>
        <v>0</v>
      </c>
      <c r="L748" s="276">
        <f>ROUND(Q69,0)</f>
        <v>439</v>
      </c>
      <c r="M748" s="276">
        <f>ROUND(Q70,0)</f>
        <v>0</v>
      </c>
      <c r="N748" s="276">
        <f>ROUND(Q75,0)</f>
        <v>5995597</v>
      </c>
      <c r="O748" s="276">
        <f>ROUND(Q73,0)</f>
        <v>1503450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2.9</v>
      </c>
      <c r="U748" s="276"/>
      <c r="V748" s="277"/>
      <c r="W748" s="276"/>
      <c r="X748" s="276"/>
      <c r="Y748" s="276">
        <f t="shared" si="21"/>
        <v>388766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191*2021*7040*A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1470120</v>
      </c>
      <c r="G749" s="276">
        <f>ROUND(R64,0)</f>
        <v>11521</v>
      </c>
      <c r="H749" s="276">
        <f>ROUND(R65,0)</f>
        <v>0</v>
      </c>
      <c r="I749" s="276">
        <f>ROUND(R66,0)</f>
        <v>488874</v>
      </c>
      <c r="J749" s="276">
        <f>ROUND(R67,0)</f>
        <v>18005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7457600</v>
      </c>
      <c r="O749" s="276">
        <f>ROUND(R73,0)</f>
        <v>1941750</v>
      </c>
      <c r="P749" s="276">
        <f>IF(R76&gt;0,ROUND(R76,0),0)</f>
        <v>422</v>
      </c>
      <c r="Q749" s="276">
        <f>IF(R77&gt;0,ROUND(R77,0),0)</f>
        <v>0</v>
      </c>
      <c r="R749" s="276">
        <f>IF(R78&gt;0,ROUND(R78,0),0)</f>
        <v>10434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939972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191*2021*7050*A</v>
      </c>
      <c r="B750" s="276"/>
      <c r="C750" s="278">
        <f>ROUND(S60,2)</f>
        <v>4.9800000000000004</v>
      </c>
      <c r="D750" s="276">
        <f>ROUND(S61,0)</f>
        <v>289174</v>
      </c>
      <c r="E750" s="276">
        <f>ROUND(S62,0)</f>
        <v>25566</v>
      </c>
      <c r="F750" s="276">
        <f>ROUND(S63,0)</f>
        <v>0</v>
      </c>
      <c r="G750" s="276">
        <f>ROUND(S64,0)</f>
        <v>4232837</v>
      </c>
      <c r="H750" s="276">
        <f>ROUND(S65,0)</f>
        <v>0</v>
      </c>
      <c r="I750" s="276">
        <f>ROUND(S66,0)</f>
        <v>96888</v>
      </c>
      <c r="J750" s="276">
        <f>ROUND(S67,0)</f>
        <v>128145</v>
      </c>
      <c r="K750" s="276">
        <f>ROUND(S68,0)</f>
        <v>0</v>
      </c>
      <c r="L750" s="276">
        <f>ROUND(S69,0)</f>
        <v>191</v>
      </c>
      <c r="M750" s="276">
        <f>ROUND(S70,0)</f>
        <v>350</v>
      </c>
      <c r="N750" s="276">
        <f>ROUND(S75,0)</f>
        <v>21296502</v>
      </c>
      <c r="O750" s="276">
        <f>ROUND(S73,0)</f>
        <v>4114781</v>
      </c>
      <c r="P750" s="276">
        <f>IF(S76&gt;0,ROUND(S76,0),0)</f>
        <v>3004</v>
      </c>
      <c r="Q750" s="276">
        <f>IF(S77&gt;0,ROUND(S77,0),0)</f>
        <v>0</v>
      </c>
      <c r="R750" s="276">
        <f>IF(S78&gt;0,ROUND(S78,0),0)</f>
        <v>74262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2844783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191*2021*7060*A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191*2021*7070*A</v>
      </c>
      <c r="B752" s="276">
        <f>ROUND(U59,0)</f>
        <v>0</v>
      </c>
      <c r="C752" s="278">
        <f>ROUND(U60,2)</f>
        <v>37.72</v>
      </c>
      <c r="D752" s="276">
        <f>ROUND(U61,0)</f>
        <v>2814856</v>
      </c>
      <c r="E752" s="276">
        <f>ROUND(U62,0)</f>
        <v>248866</v>
      </c>
      <c r="F752" s="276">
        <f>ROUND(U63,0)</f>
        <v>40903</v>
      </c>
      <c r="G752" s="276">
        <f>ROUND(U64,0)</f>
        <v>2790857</v>
      </c>
      <c r="H752" s="276">
        <f>ROUND(U65,0)</f>
        <v>79</v>
      </c>
      <c r="I752" s="276">
        <f>ROUND(U66,0)</f>
        <v>2495322</v>
      </c>
      <c r="J752" s="276">
        <f>ROUND(U67,0)</f>
        <v>143835</v>
      </c>
      <c r="K752" s="276">
        <f>ROUND(U68,0)</f>
        <v>-239731</v>
      </c>
      <c r="L752" s="276">
        <f>ROUND(U69,0)</f>
        <v>72116</v>
      </c>
      <c r="M752" s="276">
        <f>ROUND(U70,0)</f>
        <v>78810</v>
      </c>
      <c r="N752" s="276">
        <f>ROUND(U75,0)</f>
        <v>87003230</v>
      </c>
      <c r="O752" s="276">
        <f>ROUND(U73,0)</f>
        <v>23285988</v>
      </c>
      <c r="P752" s="276">
        <f>IF(U76&gt;0,ROUND(U76,0),0)</f>
        <v>3371</v>
      </c>
      <c r="Q752" s="276">
        <f>IF(U77&gt;0,ROUND(U77,0),0)</f>
        <v>0</v>
      </c>
      <c r="R752" s="276">
        <f>IF(U78&gt;0,ROUND(U78,0),0)</f>
        <v>83354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4862382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191*2021*7110*A</v>
      </c>
      <c r="B753" s="276">
        <f>ROUND(V59,0)</f>
        <v>0</v>
      </c>
      <c r="C753" s="278">
        <f>ROUND(V60,2)</f>
        <v>3.93</v>
      </c>
      <c r="D753" s="276">
        <f>ROUND(V61,0)</f>
        <v>408356</v>
      </c>
      <c r="E753" s="276">
        <f>ROUND(V62,0)</f>
        <v>36103</v>
      </c>
      <c r="F753" s="276">
        <f>ROUND(V63,0)</f>
        <v>68930</v>
      </c>
      <c r="G753" s="276">
        <f>ROUND(V64,0)</f>
        <v>71787</v>
      </c>
      <c r="H753" s="276">
        <f>ROUND(V65,0)</f>
        <v>79</v>
      </c>
      <c r="I753" s="276">
        <f>ROUND(V66,0)</f>
        <v>161</v>
      </c>
      <c r="J753" s="276">
        <f>ROUND(V67,0)</f>
        <v>9463</v>
      </c>
      <c r="K753" s="276">
        <f>ROUND(V68,0)</f>
        <v>0</v>
      </c>
      <c r="L753" s="276">
        <f>ROUND(V69,0)</f>
        <v>231</v>
      </c>
      <c r="M753" s="276">
        <f>ROUND(V70,0)</f>
        <v>0</v>
      </c>
      <c r="N753" s="276">
        <f>ROUND(V75,0)</f>
        <v>14173709</v>
      </c>
      <c r="O753" s="276">
        <f>ROUND(V73,0)</f>
        <v>4206694</v>
      </c>
      <c r="P753" s="276">
        <f>IF(V76&gt;0,ROUND(V76,0),0)</f>
        <v>222</v>
      </c>
      <c r="Q753" s="276">
        <f>IF(V77&gt;0,ROUND(V77,0),0)</f>
        <v>0</v>
      </c>
      <c r="R753" s="276">
        <f>IF(V78&gt;0,ROUND(V78,0),0)</f>
        <v>5484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412498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191*2021*7120*A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191*2021*7130*A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191*2021*7140*A</v>
      </c>
      <c r="B756" s="276">
        <f>ROUND(Y59,0)</f>
        <v>0</v>
      </c>
      <c r="C756" s="278">
        <f>ROUND(Y60,2)</f>
        <v>54.46</v>
      </c>
      <c r="D756" s="276">
        <f>ROUND(Y61,0)</f>
        <v>4828314</v>
      </c>
      <c r="E756" s="276">
        <f>ROUND(Y62,0)</f>
        <v>426879</v>
      </c>
      <c r="F756" s="276">
        <f>ROUND(Y63,0)</f>
        <v>317170</v>
      </c>
      <c r="G756" s="276">
        <f>ROUND(Y64,0)</f>
        <v>599984</v>
      </c>
      <c r="H756" s="276">
        <f>ROUND(Y65,0)</f>
        <v>383</v>
      </c>
      <c r="I756" s="276">
        <f>ROUND(Y66,0)</f>
        <v>502290</v>
      </c>
      <c r="J756" s="276">
        <f>ROUND(Y67,0)</f>
        <v>300211</v>
      </c>
      <c r="K756" s="276">
        <f>ROUND(Y68,0)</f>
        <v>236769</v>
      </c>
      <c r="L756" s="276">
        <f>ROUND(Y69,0)</f>
        <v>12783</v>
      </c>
      <c r="M756" s="276">
        <f>ROUND(Y70,0)</f>
        <v>7220</v>
      </c>
      <c r="N756" s="276">
        <f>ROUND(Y75,0)</f>
        <v>89504523</v>
      </c>
      <c r="O756" s="276">
        <f>ROUND(Y73,0)</f>
        <v>11976628</v>
      </c>
      <c r="P756" s="276">
        <f>IF(Y76&gt;0,ROUND(Y76,0),0)</f>
        <v>7037</v>
      </c>
      <c r="Q756" s="276">
        <f>IF(Y77&gt;0,ROUND(Y77,0),0)</f>
        <v>0</v>
      </c>
      <c r="R756" s="276">
        <f>IF(Y78&gt;0,ROUND(Y78,0),0)</f>
        <v>173976</v>
      </c>
      <c r="S756" s="276">
        <f>IF(Y79&gt;0,ROUND(Y79,0),0)</f>
        <v>0</v>
      </c>
      <c r="T756" s="278">
        <f>IF(Y80&gt;0,ROUND(Y80,2),0)</f>
        <v>0.56000000000000005</v>
      </c>
      <c r="U756" s="276"/>
      <c r="V756" s="277"/>
      <c r="W756" s="276"/>
      <c r="X756" s="276"/>
      <c r="Y756" s="276">
        <f t="shared" si="21"/>
        <v>5380501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191*2021*7150*A</v>
      </c>
      <c r="B757" s="276">
        <f>ROUND(Z59,0)</f>
        <v>0</v>
      </c>
      <c r="C757" s="278">
        <f>ROUND(Z60,2)</f>
        <v>78.87</v>
      </c>
      <c r="D757" s="276">
        <f>ROUND(Z61,0)</f>
        <v>7137227</v>
      </c>
      <c r="E757" s="276">
        <f>ROUND(Z62,0)</f>
        <v>631014</v>
      </c>
      <c r="F757" s="276">
        <f>ROUND(Z63,0)</f>
        <v>1108438</v>
      </c>
      <c r="G757" s="276">
        <f>ROUND(Z64,0)</f>
        <v>483420</v>
      </c>
      <c r="H757" s="276">
        <f>ROUND(Z65,0)</f>
        <v>5094</v>
      </c>
      <c r="I757" s="276">
        <f>ROUND(Z66,0)</f>
        <v>670944</v>
      </c>
      <c r="J757" s="276">
        <f>ROUND(Z67,0)</f>
        <v>0</v>
      </c>
      <c r="K757" s="276">
        <f>ROUND(Z68,0)</f>
        <v>1756385</v>
      </c>
      <c r="L757" s="276">
        <f>ROUND(Z69,0)</f>
        <v>79721</v>
      </c>
      <c r="M757" s="276">
        <f>ROUND(Z70,0)</f>
        <v>2443133</v>
      </c>
      <c r="N757" s="276">
        <f>ROUND(Z75,0)</f>
        <v>75756329</v>
      </c>
      <c r="O757" s="276">
        <f>ROUND(Z73,0)</f>
        <v>80610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25.91</v>
      </c>
      <c r="U757" s="276"/>
      <c r="V757" s="277"/>
      <c r="W757" s="276"/>
      <c r="X757" s="276"/>
      <c r="Y757" s="276">
        <f t="shared" si="21"/>
        <v>5324342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191*2021*7160*A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191*2021*7170*A</v>
      </c>
      <c r="B759" s="276"/>
      <c r="C759" s="278">
        <f>ROUND(AB60,2)</f>
        <v>31.77</v>
      </c>
      <c r="D759" s="276">
        <f>ROUND(AB61,0)</f>
        <v>3532867</v>
      </c>
      <c r="E759" s="276">
        <f>ROUND(AB62,0)</f>
        <v>312347</v>
      </c>
      <c r="F759" s="276">
        <f>ROUND(AB63,0)</f>
        <v>0</v>
      </c>
      <c r="G759" s="276">
        <f>ROUND(AB64,0)</f>
        <v>44617076</v>
      </c>
      <c r="H759" s="276">
        <f>ROUND(AB65,0)</f>
        <v>18037</v>
      </c>
      <c r="I759" s="276">
        <f>ROUND(AB66,0)</f>
        <v>578099</v>
      </c>
      <c r="J759" s="276">
        <f>ROUND(AB67,0)</f>
        <v>81897</v>
      </c>
      <c r="K759" s="276">
        <f>ROUND(AB68,0)</f>
        <v>286177</v>
      </c>
      <c r="L759" s="276">
        <f>ROUND(AB69,0)</f>
        <v>23152</v>
      </c>
      <c r="M759" s="276">
        <f>ROUND(AB70,0)</f>
        <v>6248885</v>
      </c>
      <c r="N759" s="276">
        <f>ROUND(AB75,0)</f>
        <v>290393099</v>
      </c>
      <c r="O759" s="276">
        <f>ROUND(AB73,0)</f>
        <v>19332388</v>
      </c>
      <c r="P759" s="276">
        <f>IF(AB76&gt;0,ROUND(AB76,0),0)</f>
        <v>1920</v>
      </c>
      <c r="Q759" s="276">
        <f>IF(AB77&gt;0,ROUND(AB77,0),0)</f>
        <v>0</v>
      </c>
      <c r="R759" s="276">
        <f>IF(AB78&gt;0,ROUND(AB78,0),0)</f>
        <v>47460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20384874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191*2021*7180*A</v>
      </c>
      <c r="B760" s="276">
        <f>ROUND(AC59,0)</f>
        <v>0</v>
      </c>
      <c r="C760" s="278">
        <f>ROUND(AC60,2)</f>
        <v>19.82</v>
      </c>
      <c r="D760" s="276">
        <f>ROUND(AC61,0)</f>
        <v>1765607</v>
      </c>
      <c r="E760" s="276">
        <f>ROUND(AC62,0)</f>
        <v>156100</v>
      </c>
      <c r="F760" s="276">
        <f>ROUND(AC63,0)</f>
        <v>38984</v>
      </c>
      <c r="G760" s="276">
        <f>ROUND(AC64,0)</f>
        <v>354987</v>
      </c>
      <c r="H760" s="276">
        <f>ROUND(AC65,0)</f>
        <v>149</v>
      </c>
      <c r="I760" s="276">
        <f>ROUND(AC66,0)</f>
        <v>16911</v>
      </c>
      <c r="J760" s="276">
        <f>ROUND(AC67,0)</f>
        <v>56602</v>
      </c>
      <c r="K760" s="276">
        <f>ROUND(AC68,0)</f>
        <v>32954</v>
      </c>
      <c r="L760" s="276">
        <f>ROUND(AC69,0)</f>
        <v>20084</v>
      </c>
      <c r="M760" s="276">
        <f>ROUND(AC70,0)</f>
        <v>0</v>
      </c>
      <c r="N760" s="276">
        <f>ROUND(AC75,0)</f>
        <v>29091116</v>
      </c>
      <c r="O760" s="276">
        <f>ROUND(AC73,0)</f>
        <v>20519839</v>
      </c>
      <c r="P760" s="276">
        <f>IF(AC76&gt;0,ROUND(AC76,0),0)</f>
        <v>1327</v>
      </c>
      <c r="Q760" s="276">
        <f>IF(AC77&gt;0,ROUND(AC77,0),0)</f>
        <v>0</v>
      </c>
      <c r="R760" s="276">
        <f>IF(AC78&gt;0,ROUND(AC78,0),0)</f>
        <v>32802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1541883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191*2021*7190*A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191*2021*7200*A</v>
      </c>
      <c r="B762" s="276">
        <f>ROUND(AE59,0)</f>
        <v>0</v>
      </c>
      <c r="C762" s="278">
        <f>ROUND(AE60,2)</f>
        <v>9.7100000000000009</v>
      </c>
      <c r="D762" s="276">
        <f>ROUND(AE61,0)</f>
        <v>1015290</v>
      </c>
      <c r="E762" s="276">
        <f>ROUND(AE62,0)</f>
        <v>89764</v>
      </c>
      <c r="F762" s="276">
        <f>ROUND(AE63,0)</f>
        <v>165770</v>
      </c>
      <c r="G762" s="276">
        <f>ROUND(AE64,0)</f>
        <v>20483</v>
      </c>
      <c r="H762" s="276">
        <f>ROUND(AE65,0)</f>
        <v>0</v>
      </c>
      <c r="I762" s="276">
        <f>ROUND(AE66,0)</f>
        <v>50314</v>
      </c>
      <c r="J762" s="276">
        <f>ROUND(AE67,0)</f>
        <v>159516</v>
      </c>
      <c r="K762" s="276">
        <f>ROUND(AE68,0)</f>
        <v>0</v>
      </c>
      <c r="L762" s="276">
        <f>ROUND(AE69,0)</f>
        <v>8539</v>
      </c>
      <c r="M762" s="276">
        <f>ROUND(AE70,0)</f>
        <v>-239</v>
      </c>
      <c r="N762" s="276">
        <f>ROUND(AE75,0)</f>
        <v>4488312</v>
      </c>
      <c r="O762" s="276">
        <f>ROUND(AE73,0)</f>
        <v>1846723</v>
      </c>
      <c r="P762" s="276">
        <f>IF(AE76&gt;0,ROUND(AE76,0),0)</f>
        <v>3739</v>
      </c>
      <c r="Q762" s="276">
        <f>IF(AE77&gt;0,ROUND(AE77,0),0)</f>
        <v>0</v>
      </c>
      <c r="R762" s="276">
        <f>IF(AE78&gt;0,ROUND(AE78,0),0)</f>
        <v>92442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1560099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191*2021*7220*A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191*2021*7230*A</v>
      </c>
      <c r="B764" s="276">
        <f>ROUND(AG59,0)</f>
        <v>0</v>
      </c>
      <c r="C764" s="278">
        <f>ROUND(AG60,2)</f>
        <v>64.2</v>
      </c>
      <c r="D764" s="276">
        <f>ROUND(AG61,0)</f>
        <v>7107504</v>
      </c>
      <c r="E764" s="276">
        <f>ROUND(AG62,0)</f>
        <v>628387</v>
      </c>
      <c r="F764" s="276">
        <f>ROUND(AG63,0)</f>
        <v>143000</v>
      </c>
      <c r="G764" s="276">
        <f>ROUND(AG64,0)</f>
        <v>893139</v>
      </c>
      <c r="H764" s="276">
        <f>ROUND(AG65,0)</f>
        <v>25</v>
      </c>
      <c r="I764" s="276">
        <f>ROUND(AG66,0)</f>
        <v>214784</v>
      </c>
      <c r="J764" s="276">
        <f>ROUND(AG67,0)</f>
        <v>379766</v>
      </c>
      <c r="K764" s="276">
        <f>ROUND(AG68,0)</f>
        <v>972</v>
      </c>
      <c r="L764" s="276">
        <f>ROUND(AG69,0)</f>
        <v>54460</v>
      </c>
      <c r="M764" s="276">
        <f>ROUND(AG70,0)</f>
        <v>0</v>
      </c>
      <c r="N764" s="276">
        <f>ROUND(AG75,0)</f>
        <v>131711131</v>
      </c>
      <c r="O764" s="276">
        <f>ROUND(AG73,0)</f>
        <v>29108168</v>
      </c>
      <c r="P764" s="276">
        <f>IF(AG76&gt;0,ROUND(AG76,0),0)</f>
        <v>8902</v>
      </c>
      <c r="Q764" s="276">
        <f>IF(AG77&gt;0,ROUND(AG77,0),0)</f>
        <v>0</v>
      </c>
      <c r="R764" s="276">
        <f>IF(AG78&gt;0,ROUND(AG78,0),0)</f>
        <v>220079</v>
      </c>
      <c r="S764" s="276">
        <f>IF(AG79&gt;0,ROUND(AG79,0),0)</f>
        <v>0</v>
      </c>
      <c r="T764" s="278">
        <f>IF(AG80&gt;0,ROUND(AG80,2),0)</f>
        <v>37.58</v>
      </c>
      <c r="U764" s="276"/>
      <c r="V764" s="277"/>
      <c r="W764" s="276"/>
      <c r="X764" s="276"/>
      <c r="Y764" s="276">
        <f t="shared" si="21"/>
        <v>8487573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191*2021*7240*A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191*2021*7250*A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191*2021*7260*A</v>
      </c>
      <c r="B767" s="276">
        <f>ROUND(AJ59,0)</f>
        <v>0</v>
      </c>
      <c r="C767" s="278">
        <f>ROUND(AJ60,2)</f>
        <v>7.91</v>
      </c>
      <c r="D767" s="276">
        <f>ROUND(AJ61,0)</f>
        <v>1007475</v>
      </c>
      <c r="E767" s="276">
        <f>ROUND(AJ62,0)</f>
        <v>89073</v>
      </c>
      <c r="F767" s="276">
        <f>ROUND(AJ63,0)</f>
        <v>0</v>
      </c>
      <c r="G767" s="276">
        <f>ROUND(AJ64,0)</f>
        <v>40087</v>
      </c>
      <c r="H767" s="276">
        <f>ROUND(AJ65,0)</f>
        <v>187</v>
      </c>
      <c r="I767" s="276">
        <f>ROUND(AJ66,0)</f>
        <v>36125</v>
      </c>
      <c r="J767" s="276">
        <f>ROUND(AJ67,0)</f>
        <v>0</v>
      </c>
      <c r="K767" s="276">
        <f>ROUND(AJ68,0)</f>
        <v>39265</v>
      </c>
      <c r="L767" s="276">
        <f>ROUND(AJ69,0)</f>
        <v>3117</v>
      </c>
      <c r="M767" s="276">
        <f>ROUND(AJ70,0)</f>
        <v>0</v>
      </c>
      <c r="N767" s="276">
        <f>ROUND(AJ75,0)</f>
        <v>3036546</v>
      </c>
      <c r="O767" s="276">
        <f>ROUND(AJ73,0)</f>
        <v>2851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0.97</v>
      </c>
      <c r="U767" s="276"/>
      <c r="V767" s="277"/>
      <c r="W767" s="276"/>
      <c r="X767" s="276"/>
      <c r="Y767" s="276">
        <f t="shared" si="21"/>
        <v>535773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191*2021*7310*A</v>
      </c>
      <c r="B768" s="276">
        <f>ROUND(AK59,0)</f>
        <v>0</v>
      </c>
      <c r="C768" s="278">
        <f>ROUND(AK60,2)</f>
        <v>4.38</v>
      </c>
      <c r="D768" s="276">
        <f>ROUND(AK61,0)</f>
        <v>430942</v>
      </c>
      <c r="E768" s="276">
        <f>ROUND(AK62,0)</f>
        <v>38100</v>
      </c>
      <c r="F768" s="276">
        <f>ROUND(AK63,0)</f>
        <v>0</v>
      </c>
      <c r="G768" s="276">
        <f>ROUND(AK64,0)</f>
        <v>3302</v>
      </c>
      <c r="H768" s="276">
        <f>ROUND(AK65,0)</f>
        <v>0</v>
      </c>
      <c r="I768" s="276">
        <f>ROUND(AK66,0)</f>
        <v>442</v>
      </c>
      <c r="J768" s="276">
        <f>ROUND(AK67,0)</f>
        <v>0</v>
      </c>
      <c r="K768" s="276">
        <f>ROUND(AK68,0)</f>
        <v>0</v>
      </c>
      <c r="L768" s="276">
        <f>ROUND(AK69,0)</f>
        <v>159</v>
      </c>
      <c r="M768" s="276">
        <f>ROUND(AK70,0)</f>
        <v>0</v>
      </c>
      <c r="N768" s="276">
        <f>ROUND(AK75,0)</f>
        <v>2869963</v>
      </c>
      <c r="O768" s="276">
        <f>ROUND(AK73,0)</f>
        <v>963087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209144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191*2021*7320*A</v>
      </c>
      <c r="B769" s="276">
        <f>ROUND(AL59,0)</f>
        <v>0</v>
      </c>
      <c r="C769" s="278">
        <f>ROUND(AL60,2)</f>
        <v>2.4900000000000002</v>
      </c>
      <c r="D769" s="276">
        <f>ROUND(AL61,0)</f>
        <v>259372</v>
      </c>
      <c r="E769" s="276">
        <f>ROUND(AL62,0)</f>
        <v>22932</v>
      </c>
      <c r="F769" s="276">
        <f>ROUND(AL63,0)</f>
        <v>0</v>
      </c>
      <c r="G769" s="276">
        <f>ROUND(AL64,0)</f>
        <v>6722</v>
      </c>
      <c r="H769" s="276">
        <f>ROUND(AL65,0)</f>
        <v>0</v>
      </c>
      <c r="I769" s="276">
        <f>ROUND(AL66,0)</f>
        <v>385</v>
      </c>
      <c r="J769" s="276">
        <f>ROUND(AL67,0)</f>
        <v>0</v>
      </c>
      <c r="K769" s="276">
        <f>ROUND(AL68,0)</f>
        <v>0</v>
      </c>
      <c r="L769" s="276">
        <f>ROUND(AL69,0)</f>
        <v>1468</v>
      </c>
      <c r="M769" s="276">
        <f>ROUND(AL70,0)</f>
        <v>0</v>
      </c>
      <c r="N769" s="276">
        <f>ROUND(AL75,0)</f>
        <v>1590221</v>
      </c>
      <c r="O769" s="276">
        <f>ROUND(AL73,0)</f>
        <v>424117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127108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191*2021*7330*A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191*2021*7340*A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191*2021*7350*A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191*2021*7380*A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191*2021*7390*A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191*2021*7400*A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191*2021*7410*A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191*2021*7420*A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191*2021*7430*A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191*2021*7490*A</v>
      </c>
      <c r="B779" s="276"/>
      <c r="C779" s="278">
        <f>ROUND(AV60,2)</f>
        <v>9.48</v>
      </c>
      <c r="D779" s="276">
        <f>ROUND(AV61,0)</f>
        <v>573439</v>
      </c>
      <c r="E779" s="276">
        <f>ROUND(AV62,0)</f>
        <v>50699</v>
      </c>
      <c r="F779" s="276">
        <f>ROUND(AV63,0)</f>
        <v>0</v>
      </c>
      <c r="G779" s="276">
        <f>ROUND(AV64,0)</f>
        <v>2700</v>
      </c>
      <c r="H779" s="276">
        <f>ROUND(AV65,0)</f>
        <v>0</v>
      </c>
      <c r="I779" s="276">
        <f>ROUND(AV66,0)</f>
        <v>5576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0.01</v>
      </c>
      <c r="U779" s="276"/>
      <c r="V779" s="277"/>
      <c r="W779" s="276"/>
      <c r="X779" s="276"/>
      <c r="Y779" s="276">
        <f t="shared" si="21"/>
        <v>246940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191*2021*8200*A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191*2021*8310*A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37759</v>
      </c>
      <c r="J781" s="276">
        <f>ROUND(AX67,0)</f>
        <v>0</v>
      </c>
      <c r="K781" s="276">
        <f>ROUND(AX68,0)</f>
        <v>101528</v>
      </c>
      <c r="L781" s="276">
        <f>ROUND(AX69,0)</f>
        <v>14357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191*2021*8320*A</v>
      </c>
      <c r="B782" s="276">
        <f>ROUND(AY59,0)</f>
        <v>0</v>
      </c>
      <c r="C782" s="278">
        <f>ROUND(AY60,2)</f>
        <v>26.72</v>
      </c>
      <c r="D782" s="276">
        <f>ROUND(AY61,0)</f>
        <v>1338900</v>
      </c>
      <c r="E782" s="276">
        <f>ROUND(AY62,0)</f>
        <v>118374</v>
      </c>
      <c r="F782" s="276">
        <f>ROUND(AY63,0)</f>
        <v>0</v>
      </c>
      <c r="G782" s="276">
        <f>ROUND(AY64,0)</f>
        <v>421479</v>
      </c>
      <c r="H782" s="276">
        <f>ROUND(AY65,0)</f>
        <v>0</v>
      </c>
      <c r="I782" s="276">
        <f>ROUND(AY66,0)</f>
        <v>256409</v>
      </c>
      <c r="J782" s="276">
        <f>ROUND(AY67,0)</f>
        <v>163216</v>
      </c>
      <c r="K782" s="276">
        <f>ROUND(AY68,0)</f>
        <v>567</v>
      </c>
      <c r="L782" s="276">
        <f>ROUND(AY69,0)</f>
        <v>46560</v>
      </c>
      <c r="M782" s="276">
        <f>ROUND(AY70,0)</f>
        <v>397295</v>
      </c>
      <c r="N782" s="276"/>
      <c r="O782" s="276"/>
      <c r="P782" s="276">
        <f>IF(AY76&gt;0,ROUND(AY76,0),0)</f>
        <v>3826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191*2021*8330*A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142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37376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191*2021*8350*A</v>
      </c>
      <c r="B784" s="276">
        <f>ROUND(BA59,0)</f>
        <v>0</v>
      </c>
      <c r="C784" s="278">
        <f>ROUND(BA60,2)</f>
        <v>1.81</v>
      </c>
      <c r="D784" s="276">
        <f>ROUND(BA61,0)</f>
        <v>90038</v>
      </c>
      <c r="E784" s="276">
        <f>ROUND(BA62,0)</f>
        <v>7960</v>
      </c>
      <c r="F784" s="276">
        <f>ROUND(BA63,0)</f>
        <v>0</v>
      </c>
      <c r="G784" s="276">
        <f>ROUND(BA64,0)</f>
        <v>36019</v>
      </c>
      <c r="H784" s="276">
        <f>ROUND(BA65,0)</f>
        <v>0</v>
      </c>
      <c r="I784" s="276">
        <f>ROUND(BA66,0)</f>
        <v>-265283</v>
      </c>
      <c r="J784" s="276">
        <f>ROUND(BA67,0)</f>
        <v>10046</v>
      </c>
      <c r="K784" s="276">
        <f>ROUND(BA68,0)</f>
        <v>0</v>
      </c>
      <c r="L784" s="276">
        <f>ROUND(BA69,0)</f>
        <v>0</v>
      </c>
      <c r="M784" s="276">
        <f>ROUND(BA70,0)</f>
        <v>30445</v>
      </c>
      <c r="N784" s="276"/>
      <c r="O784" s="276"/>
      <c r="P784" s="276">
        <f>IF(BA76&gt;0,ROUND(BA76,0),0)</f>
        <v>235</v>
      </c>
      <c r="Q784" s="276">
        <f>IF(BA77&gt;0,ROUND(BA77,0),0)</f>
        <v>0</v>
      </c>
      <c r="R784" s="276">
        <f>IF(BA78&gt;0,ROUND(BA78,0),0)</f>
        <v>5822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191*2021*8360*A</v>
      </c>
      <c r="B785" s="276"/>
      <c r="C785" s="278">
        <f>ROUND(BB60,2)</f>
        <v>0</v>
      </c>
      <c r="D785" s="276">
        <f>ROUND(BB61,0)</f>
        <v>203</v>
      </c>
      <c r="E785" s="276">
        <f>ROUND(BB62,0)</f>
        <v>18</v>
      </c>
      <c r="F785" s="276">
        <f>ROUND(BB63,0)</f>
        <v>0</v>
      </c>
      <c r="G785" s="276">
        <f>ROUND(BB64,0)</f>
        <v>10</v>
      </c>
      <c r="H785" s="276">
        <f>ROUND(BB65,0)</f>
        <v>0</v>
      </c>
      <c r="I785" s="276">
        <f>ROUND(BB66,0)</f>
        <v>0</v>
      </c>
      <c r="J785" s="276">
        <f>ROUND(BB67,0)</f>
        <v>22594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530</v>
      </c>
      <c r="Q785" s="276">
        <f>IF(BB77&gt;0,ROUND(BB77,0),0)</f>
        <v>0</v>
      </c>
      <c r="R785" s="276">
        <f>IF(BB78&gt;0,ROUND(BB78,0),0)</f>
        <v>13094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191*2021*8370*A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191*2021*8420*A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-20156</v>
      </c>
      <c r="H787" s="276">
        <f>ROUND(BD65,0)</f>
        <v>0</v>
      </c>
      <c r="I787" s="276">
        <f>ROUND(BD66,0)</f>
        <v>47099</v>
      </c>
      <c r="J787" s="276">
        <f>ROUND(BD67,0)</f>
        <v>122221</v>
      </c>
      <c r="K787" s="276">
        <f>ROUND(BD68,0)</f>
        <v>22455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2865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191*2021*8430*A</v>
      </c>
      <c r="B788" s="276">
        <f>ROUND(BE59,0)</f>
        <v>98164</v>
      </c>
      <c r="C788" s="278">
        <f>ROUND(BE60,2)</f>
        <v>18.690000000000001</v>
      </c>
      <c r="D788" s="276">
        <f>ROUND(BE61,0)</f>
        <v>1515197</v>
      </c>
      <c r="E788" s="276">
        <f>ROUND(BE62,0)</f>
        <v>133961</v>
      </c>
      <c r="F788" s="276">
        <f>ROUND(BE63,0)</f>
        <v>21266</v>
      </c>
      <c r="G788" s="276">
        <f>ROUND(BE64,0)</f>
        <v>369601</v>
      </c>
      <c r="H788" s="276">
        <f>ROUND(BE65,0)</f>
        <v>846732</v>
      </c>
      <c r="I788" s="276">
        <f>ROUND(BE66,0)</f>
        <v>3136637</v>
      </c>
      <c r="J788" s="276">
        <f>ROUND(BE67,0)</f>
        <v>453577</v>
      </c>
      <c r="K788" s="276">
        <f>ROUND(BE68,0)</f>
        <v>46542</v>
      </c>
      <c r="L788" s="276">
        <f>ROUND(BE69,0)</f>
        <v>35160</v>
      </c>
      <c r="M788" s="276">
        <f>ROUND(BE70,0)</f>
        <v>74477</v>
      </c>
      <c r="N788" s="276"/>
      <c r="O788" s="276"/>
      <c r="P788" s="276">
        <f>IF(BE76&gt;0,ROUND(BE76,0),0)</f>
        <v>10632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191*2021*8460*A</v>
      </c>
      <c r="B789" s="276"/>
      <c r="C789" s="278">
        <f>ROUND(BF60,2)</f>
        <v>30.3</v>
      </c>
      <c r="D789" s="276">
        <f>ROUND(BF61,0)</f>
        <v>1533818</v>
      </c>
      <c r="E789" s="276">
        <f>ROUND(BF62,0)</f>
        <v>135607</v>
      </c>
      <c r="F789" s="276">
        <f>ROUND(BF63,0)</f>
        <v>7500</v>
      </c>
      <c r="G789" s="276">
        <f>ROUND(BF64,0)</f>
        <v>351772</v>
      </c>
      <c r="H789" s="276">
        <f>ROUND(BF65,0)</f>
        <v>147784</v>
      </c>
      <c r="I789" s="276">
        <f>ROUND(BF66,0)</f>
        <v>115051</v>
      </c>
      <c r="J789" s="276">
        <f>ROUND(BF67,0)</f>
        <v>59284</v>
      </c>
      <c r="K789" s="276">
        <f>ROUND(BF68,0)</f>
        <v>135209</v>
      </c>
      <c r="L789" s="276">
        <f>ROUND(BF69,0)</f>
        <v>14530</v>
      </c>
      <c r="M789" s="276">
        <f>ROUND(BF70,0)</f>
        <v>96108</v>
      </c>
      <c r="N789" s="276"/>
      <c r="O789" s="276"/>
      <c r="P789" s="276">
        <f>IF(BF76&gt;0,ROUND(BF76,0),0)</f>
        <v>1390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191*2021*8470*A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2750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64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191*2021*8480*A</v>
      </c>
      <c r="B791" s="276"/>
      <c r="C791" s="278">
        <f>ROUND(BH60,2)</f>
        <v>0</v>
      </c>
      <c r="D791" s="276">
        <f>ROUND(BH61,0)</f>
        <v>218</v>
      </c>
      <c r="E791" s="276">
        <f>ROUND(BH62,0)</f>
        <v>19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143</v>
      </c>
      <c r="J791" s="276">
        <f>ROUND(BH67,0)</f>
        <v>16922</v>
      </c>
      <c r="K791" s="276">
        <f>ROUND(BH68,0)</f>
        <v>0</v>
      </c>
      <c r="L791" s="276">
        <f>ROUND(BH69,0)</f>
        <v>3246</v>
      </c>
      <c r="M791" s="276">
        <f>ROUND(BH70,0)</f>
        <v>0</v>
      </c>
      <c r="N791" s="276"/>
      <c r="O791" s="276"/>
      <c r="P791" s="276">
        <f>IF(BH76&gt;0,ROUND(BH76,0),0)</f>
        <v>397</v>
      </c>
      <c r="Q791" s="276">
        <f>IF(BH77&gt;0,ROUND(BH77,0),0)</f>
        <v>0</v>
      </c>
      <c r="R791" s="276">
        <f>IF(BH78&gt;0,ROUND(BH78,0),0)</f>
        <v>9806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191*2021*8490*A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191*2021*8510*A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20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191*2021*8530*A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4078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96</v>
      </c>
      <c r="Q794" s="276">
        <f>IF(BK77&gt;0,ROUND(BK77,0),0)</f>
        <v>0</v>
      </c>
      <c r="R794" s="276">
        <f>IF(BK78&gt;0,ROUND(BK78,0),0)</f>
        <v>2363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191*2021*8560*A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79876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1872</v>
      </c>
      <c r="Q795" s="276">
        <f>IF(BL77&gt;0,ROUND(BL77,0),0)</f>
        <v>0</v>
      </c>
      <c r="R795" s="276">
        <f>IF(BL78&gt;0,ROUND(BL78,0),0)</f>
        <v>46289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191*2021*8590*A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191*2021*8610*A</v>
      </c>
      <c r="B797" s="276"/>
      <c r="C797" s="278">
        <f>ROUND(BN60,2)</f>
        <v>5.88</v>
      </c>
      <c r="D797" s="276">
        <f>ROUND(BN61,0)</f>
        <v>861490</v>
      </c>
      <c r="E797" s="276">
        <f>ROUND(BN62,0)</f>
        <v>76166</v>
      </c>
      <c r="F797" s="276">
        <f>ROUND(BN63,0)</f>
        <v>90159</v>
      </c>
      <c r="G797" s="276">
        <f>ROUND(BN64,0)</f>
        <v>1705</v>
      </c>
      <c r="H797" s="276">
        <f>ROUND(BN65,0)</f>
        <v>1193</v>
      </c>
      <c r="I797" s="276">
        <f>ROUND(BN66,0)</f>
        <v>894615</v>
      </c>
      <c r="J797" s="276">
        <f>ROUND(BN67,0)</f>
        <v>88569</v>
      </c>
      <c r="K797" s="276">
        <f>ROUND(BN68,0)</f>
        <v>5063</v>
      </c>
      <c r="L797" s="276">
        <f>ROUND(BN69,0)</f>
        <v>100664</v>
      </c>
      <c r="M797" s="276">
        <f>ROUND(BN70,0)</f>
        <v>117402</v>
      </c>
      <c r="N797" s="276"/>
      <c r="O797" s="276"/>
      <c r="P797" s="276">
        <f>IF(BN76&gt;0,ROUND(BN76,0),0)</f>
        <v>2076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191*2021*8620*A</v>
      </c>
      <c r="B798" s="276"/>
      <c r="C798" s="278">
        <f>ROUND(BO60,2)</f>
        <v>1.32</v>
      </c>
      <c r="D798" s="276">
        <f>ROUND(BO61,0)</f>
        <v>125914</v>
      </c>
      <c r="E798" s="276">
        <f>ROUND(BO62,0)</f>
        <v>11132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191*2021*8630*A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61862</v>
      </c>
      <c r="J799" s="276">
        <f>ROUND(BP67,0)</f>
        <v>0</v>
      </c>
      <c r="K799" s="276">
        <f>ROUND(BP68,0)</f>
        <v>2094</v>
      </c>
      <c r="L799" s="276">
        <f>ROUND(BP69,0)</f>
        <v>1992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191*2021*8640*A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191*2021*8650*A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191*2021*8660*A</v>
      </c>
      <c r="B802" s="276"/>
      <c r="C802" s="278">
        <f>ROUND(BS60,2)</f>
        <v>0.75</v>
      </c>
      <c r="D802" s="276">
        <f>ROUND(BS61,0)</f>
        <v>73642</v>
      </c>
      <c r="E802" s="276">
        <f>ROUND(BS62,0)</f>
        <v>6511</v>
      </c>
      <c r="F802" s="276">
        <f>ROUND(BS63,0)</f>
        <v>0</v>
      </c>
      <c r="G802" s="276">
        <f>ROUND(BS64,0)</f>
        <v>3896</v>
      </c>
      <c r="H802" s="276">
        <f>ROUND(BS65,0)</f>
        <v>1487</v>
      </c>
      <c r="I802" s="276">
        <f>ROUND(BS66,0)</f>
        <v>1642</v>
      </c>
      <c r="J802" s="276">
        <f>ROUND(BS67,0)</f>
        <v>23131</v>
      </c>
      <c r="K802" s="276">
        <f>ROUND(BS68,0)</f>
        <v>9815</v>
      </c>
      <c r="L802" s="276">
        <f>ROUND(BS69,0)</f>
        <v>1719</v>
      </c>
      <c r="M802" s="276">
        <f>ROUND(BS70,0)</f>
        <v>6600</v>
      </c>
      <c r="N802" s="276"/>
      <c r="O802" s="276"/>
      <c r="P802" s="276">
        <f>IF(BS76&gt;0,ROUND(BS76,0),0)</f>
        <v>542</v>
      </c>
      <c r="Q802" s="276">
        <f>IF(BS77&gt;0,ROUND(BS77,0),0)</f>
        <v>0</v>
      </c>
      <c r="R802" s="276">
        <f>IF(BS78&gt;0,ROUND(BS78,0),0)</f>
        <v>13405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191*2021*8670*A</v>
      </c>
      <c r="B803" s="276"/>
      <c r="C803" s="278">
        <f>ROUND(BT60,2)</f>
        <v>1.69</v>
      </c>
      <c r="D803" s="276">
        <f>ROUND(BT61,0)</f>
        <v>146625</v>
      </c>
      <c r="E803" s="276">
        <f>ROUND(BT62,0)</f>
        <v>12963</v>
      </c>
      <c r="F803" s="276">
        <f>ROUND(BT63,0)</f>
        <v>0</v>
      </c>
      <c r="G803" s="276">
        <f>ROUND(BT64,0)</f>
        <v>115</v>
      </c>
      <c r="H803" s="276">
        <f>ROUND(BT65,0)</f>
        <v>0</v>
      </c>
      <c r="I803" s="276">
        <f>ROUND(BT66,0)</f>
        <v>450</v>
      </c>
      <c r="J803" s="276">
        <f>ROUND(BT67,0)</f>
        <v>26374</v>
      </c>
      <c r="K803" s="276">
        <f>ROUND(BT68,0)</f>
        <v>0</v>
      </c>
      <c r="L803" s="276">
        <f>ROUND(BT69,0)</f>
        <v>35</v>
      </c>
      <c r="M803" s="276">
        <f>ROUND(BT70,0)</f>
        <v>0</v>
      </c>
      <c r="N803" s="276"/>
      <c r="O803" s="276"/>
      <c r="P803" s="276">
        <f>IF(BT76&gt;0,ROUND(BT76,0),0)</f>
        <v>618</v>
      </c>
      <c r="Q803" s="276">
        <f>IF(BT77&gt;0,ROUND(BT77,0),0)</f>
        <v>0</v>
      </c>
      <c r="R803" s="276">
        <f>IF(BT78&gt;0,ROUND(BT78,0),0)</f>
        <v>15284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191*2021*8680*A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191*2021*8690*A</v>
      </c>
      <c r="B805" s="276"/>
      <c r="C805" s="278">
        <f>ROUND(BV60,2)</f>
        <v>1.75</v>
      </c>
      <c r="D805" s="276">
        <f>ROUND(BV61,0)</f>
        <v>120600</v>
      </c>
      <c r="E805" s="276">
        <f>ROUND(BV62,0)</f>
        <v>10662</v>
      </c>
      <c r="F805" s="276">
        <f>ROUND(BV63,0)</f>
        <v>0</v>
      </c>
      <c r="G805" s="276">
        <f>ROUND(BV64,0)</f>
        <v>202</v>
      </c>
      <c r="H805" s="276">
        <f>ROUND(BV65,0)</f>
        <v>600</v>
      </c>
      <c r="I805" s="276">
        <f>ROUND(BV66,0)</f>
        <v>41144</v>
      </c>
      <c r="J805" s="276">
        <f>ROUND(BV67,0)</f>
        <v>10028</v>
      </c>
      <c r="K805" s="276">
        <f>ROUND(BV68,0)</f>
        <v>8333</v>
      </c>
      <c r="L805" s="276">
        <f>ROUND(BV69,0)</f>
        <v>765</v>
      </c>
      <c r="M805" s="276">
        <f>ROUND(BV70,0)</f>
        <v>0</v>
      </c>
      <c r="N805" s="276"/>
      <c r="O805" s="276"/>
      <c r="P805" s="276">
        <f>IF(BV76&gt;0,ROUND(BV76,0),0)</f>
        <v>235</v>
      </c>
      <c r="Q805" s="276">
        <f>IF(BV77&gt;0,ROUND(BV77,0),0)</f>
        <v>0</v>
      </c>
      <c r="R805" s="276">
        <f>IF(BV78&gt;0,ROUND(BV78,0),0)</f>
        <v>5811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191*2021*8700*A</v>
      </c>
      <c r="B806" s="276"/>
      <c r="C806" s="278">
        <f>ROUND(BW60,2)</f>
        <v>6.25</v>
      </c>
      <c r="D806" s="276">
        <f>ROUND(BW61,0)</f>
        <v>583821</v>
      </c>
      <c r="E806" s="276">
        <f>ROUND(BW62,0)</f>
        <v>51617</v>
      </c>
      <c r="F806" s="276">
        <f>ROUND(BW63,0)</f>
        <v>7200</v>
      </c>
      <c r="G806" s="276">
        <f>ROUND(BW64,0)</f>
        <v>20080</v>
      </c>
      <c r="H806" s="276">
        <f>ROUND(BW65,0)</f>
        <v>71131</v>
      </c>
      <c r="I806" s="276">
        <f>ROUND(BW66,0)</f>
        <v>2892090</v>
      </c>
      <c r="J806" s="276">
        <f>ROUND(BW67,0)</f>
        <v>43600</v>
      </c>
      <c r="K806" s="276">
        <f>ROUND(BW68,0)</f>
        <v>728452</v>
      </c>
      <c r="L806" s="276">
        <f>ROUND(BW69,0)</f>
        <v>13095</v>
      </c>
      <c r="M806" s="276">
        <f>ROUND(BW70,0)</f>
        <v>17075</v>
      </c>
      <c r="N806" s="276"/>
      <c r="O806" s="276"/>
      <c r="P806" s="276">
        <f>IF(BW76&gt;0,ROUND(BW76,0),0)</f>
        <v>1022</v>
      </c>
      <c r="Q806" s="276">
        <f>IF(BW77&gt;0,ROUND(BW77,0),0)</f>
        <v>0</v>
      </c>
      <c r="R806" s="276">
        <f>IF(BW78&gt;0,ROUND(BW78,0),0)</f>
        <v>25267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191*2021*8710*A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191*2021*8720*A</v>
      </c>
      <c r="B808" s="276"/>
      <c r="C808" s="278">
        <f>ROUND(BY60,2)</f>
        <v>33.549999999999997</v>
      </c>
      <c r="D808" s="276">
        <f>ROUND(BY61,0)</f>
        <v>3616721</v>
      </c>
      <c r="E808" s="276">
        <f>ROUND(BY62,0)</f>
        <v>319761</v>
      </c>
      <c r="F808" s="276">
        <f>ROUND(BY63,0)</f>
        <v>113</v>
      </c>
      <c r="G808" s="276">
        <f>ROUND(BY64,0)</f>
        <v>20327</v>
      </c>
      <c r="H808" s="276">
        <f>ROUND(BY65,0)</f>
        <v>2291</v>
      </c>
      <c r="I808" s="276">
        <f>ROUND(BY66,0)</f>
        <v>832179</v>
      </c>
      <c r="J808" s="276">
        <f>ROUND(BY67,0)</f>
        <v>97121</v>
      </c>
      <c r="K808" s="276">
        <f>ROUND(BY68,0)</f>
        <v>2868</v>
      </c>
      <c r="L808" s="276">
        <f>ROUND(BY69,0)</f>
        <v>66651</v>
      </c>
      <c r="M808" s="276">
        <f>ROUND(BY70,0)</f>
        <v>0</v>
      </c>
      <c r="N808" s="276"/>
      <c r="O808" s="276"/>
      <c r="P808" s="276">
        <f>IF(BY76&gt;0,ROUND(BY76,0),0)</f>
        <v>2277</v>
      </c>
      <c r="Q808" s="276">
        <f>IF(BY77&gt;0,ROUND(BY77,0),0)</f>
        <v>0</v>
      </c>
      <c r="R808" s="276">
        <f>IF(BY78&gt;0,ROUND(BY78,0),0)</f>
        <v>56283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191*2021*8730*A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191*2021*8740*A</v>
      </c>
      <c r="B810" s="276"/>
      <c r="C810" s="278">
        <f>ROUND(CA60,2)</f>
        <v>2.74</v>
      </c>
      <c r="D810" s="276">
        <f>ROUND(CA61,0)</f>
        <v>235265</v>
      </c>
      <c r="E810" s="276">
        <f>ROUND(CA62,0)</f>
        <v>20800</v>
      </c>
      <c r="F810" s="276">
        <f>ROUND(CA63,0)</f>
        <v>0</v>
      </c>
      <c r="G810" s="276">
        <f>ROUND(CA64,0)</f>
        <v>4488</v>
      </c>
      <c r="H810" s="276">
        <f>ROUND(CA65,0)</f>
        <v>0</v>
      </c>
      <c r="I810" s="276">
        <f>ROUND(CA66,0)</f>
        <v>47</v>
      </c>
      <c r="J810" s="276">
        <f>ROUND(CA67,0)</f>
        <v>0</v>
      </c>
      <c r="K810" s="276">
        <f>ROUND(CA68,0)</f>
        <v>0</v>
      </c>
      <c r="L810" s="276">
        <f>ROUND(CA69,0)</f>
        <v>3804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191*2021*8770*A</v>
      </c>
      <c r="B811" s="276"/>
      <c r="C811" s="278">
        <f>ROUND(CB60,2)</f>
        <v>0.01</v>
      </c>
      <c r="D811" s="276">
        <f>ROUND(CB61,0)</f>
        <v>721</v>
      </c>
      <c r="E811" s="276">
        <f>ROUND(CB62,0)</f>
        <v>64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191*2021*8790*A</v>
      </c>
      <c r="B812" s="276"/>
      <c r="C812" s="278">
        <f>ROUND(CC60,2)</f>
        <v>-27.57</v>
      </c>
      <c r="D812" s="276">
        <f>ROUND(CC61,0)</f>
        <v>538630</v>
      </c>
      <c r="E812" s="276">
        <f>ROUND(CC62,0)</f>
        <v>47621</v>
      </c>
      <c r="F812" s="276">
        <f>ROUND(CC63,0)</f>
        <v>162000</v>
      </c>
      <c r="G812" s="276">
        <f>ROUND(CC64,0)</f>
        <v>2490</v>
      </c>
      <c r="H812" s="276">
        <f>ROUND(CC65,0)</f>
        <v>348</v>
      </c>
      <c r="I812" s="276">
        <f>ROUND(CC66,0)</f>
        <v>-37197</v>
      </c>
      <c r="J812" s="276">
        <f>ROUND(CC67,0)</f>
        <v>45946</v>
      </c>
      <c r="K812" s="276">
        <f>ROUND(CC68,0)</f>
        <v>42552</v>
      </c>
      <c r="L812" s="276">
        <f>ROUND(CC69,0)</f>
        <v>66519807</v>
      </c>
      <c r="M812" s="276">
        <f>ROUND(CC70,0)</f>
        <v>12059420</v>
      </c>
      <c r="N812" s="276"/>
      <c r="O812" s="276"/>
      <c r="P812" s="276">
        <f>IF(CC76&gt;0,ROUND(CC76,0),0)</f>
        <v>1077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191*2021*9000*A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6291104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643.16999999999996</v>
      </c>
      <c r="D815" s="277">
        <f t="shared" si="22"/>
        <v>66560733</v>
      </c>
      <c r="E815" s="277">
        <f t="shared" si="22"/>
        <v>5884746</v>
      </c>
      <c r="F815" s="277">
        <f t="shared" si="22"/>
        <v>3641553</v>
      </c>
      <c r="G815" s="277">
        <f t="shared" si="22"/>
        <v>57500710</v>
      </c>
      <c r="H815" s="277">
        <f t="shared" si="22"/>
        <v>1103168</v>
      </c>
      <c r="I815" s="277">
        <f t="shared" si="22"/>
        <v>13829319</v>
      </c>
      <c r="J815" s="277">
        <f t="shared" si="22"/>
        <v>4187893</v>
      </c>
      <c r="K815" s="277">
        <f t="shared" si="22"/>
        <v>3401159</v>
      </c>
      <c r="L815" s="277">
        <f>SUM(L734:L813)+SUM(U734:U813)</f>
        <v>73441185</v>
      </c>
      <c r="M815" s="277">
        <f>SUM(M734:M813)+SUM(V734:V813)</f>
        <v>21619037</v>
      </c>
      <c r="N815" s="277">
        <f t="shared" ref="N815:Y815" si="23">SUM(N734:N813)</f>
        <v>938009815</v>
      </c>
      <c r="O815" s="277">
        <f t="shared" si="23"/>
        <v>231030874</v>
      </c>
      <c r="P815" s="277">
        <f t="shared" si="23"/>
        <v>98166</v>
      </c>
      <c r="Q815" s="277">
        <f t="shared" si="23"/>
        <v>301651</v>
      </c>
      <c r="R815" s="277">
        <f t="shared" si="23"/>
        <v>1884768</v>
      </c>
      <c r="S815" s="277">
        <f t="shared" si="23"/>
        <v>777615</v>
      </c>
      <c r="T815" s="281">
        <f t="shared" si="23"/>
        <v>205.27</v>
      </c>
      <c r="U815" s="277">
        <f t="shared" si="23"/>
        <v>6291104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84973783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643.16999999999985</v>
      </c>
      <c r="D816" s="277">
        <f>CE61</f>
        <v>66560733.219999991</v>
      </c>
      <c r="E816" s="277">
        <f>CE62</f>
        <v>5884746</v>
      </c>
      <c r="F816" s="277">
        <f>CE63</f>
        <v>3641551.79</v>
      </c>
      <c r="G816" s="277">
        <f>CE64</f>
        <v>57500712.620000005</v>
      </c>
      <c r="H816" s="280">
        <f>CE65</f>
        <v>1103167.83</v>
      </c>
      <c r="I816" s="280">
        <f>CE66</f>
        <v>13829319.429999998</v>
      </c>
      <c r="J816" s="280">
        <f>CE67</f>
        <v>4187893</v>
      </c>
      <c r="K816" s="280">
        <f>CE68</f>
        <v>3401157.8200000003</v>
      </c>
      <c r="L816" s="280">
        <f>CE69</f>
        <v>73441182.205961138</v>
      </c>
      <c r="M816" s="280">
        <f>CE70</f>
        <v>21619036.759999998</v>
      </c>
      <c r="N816" s="277">
        <f>CE75</f>
        <v>938009813.61000013</v>
      </c>
      <c r="O816" s="277">
        <f>CE73</f>
        <v>231030875.39000005</v>
      </c>
      <c r="P816" s="277">
        <f>CE76</f>
        <v>98164.369999999981</v>
      </c>
      <c r="Q816" s="277">
        <f>CE77</f>
        <v>301651.75918284652</v>
      </c>
      <c r="R816" s="277">
        <f>CE78</f>
        <v>1884767.5155324047</v>
      </c>
      <c r="S816" s="277">
        <f>CE79</f>
        <v>777614.99000000011</v>
      </c>
      <c r="T816" s="281">
        <f>CE80</f>
        <v>205.27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84973781.875961125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66560733.220000096</v>
      </c>
      <c r="E817" s="180">
        <f>C379</f>
        <v>5884748.0399999982</v>
      </c>
      <c r="F817" s="180">
        <f>C380</f>
        <v>3641551.79</v>
      </c>
      <c r="G817" s="240">
        <f>C381</f>
        <v>57500712.620000027</v>
      </c>
      <c r="H817" s="240">
        <f>C382</f>
        <v>1103167.8299999998</v>
      </c>
      <c r="I817" s="240">
        <f>C383</f>
        <v>13829319.430000003</v>
      </c>
      <c r="J817" s="240">
        <f>C384</f>
        <v>4187894.7399999998</v>
      </c>
      <c r="K817" s="240">
        <f>C385</f>
        <v>3401157.8200000008</v>
      </c>
      <c r="L817" s="240">
        <f>C386+C387+C388+C389</f>
        <v>73441182.205961138</v>
      </c>
      <c r="M817" s="240">
        <f>C370</f>
        <v>21619036.759999998</v>
      </c>
      <c r="N817" s="180">
        <f>D361</f>
        <v>938009813.61000001</v>
      </c>
      <c r="O817" s="180">
        <f>C359</f>
        <v>231030875.39000002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0" transitionEvaluation="1" transitionEntry="1" codeName="Sheet10">
    <pageSetUpPr autoPageBreaks="0" fitToPage="1"/>
  </sheetPr>
  <dimension ref="A1:CF816"/>
  <sheetViews>
    <sheetView showGridLines="0" topLeftCell="A70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5559004.0599999959</v>
      </c>
      <c r="C48" s="301">
        <f>ROUND(((B48/CE61)*C61),0)</f>
        <v>182223</v>
      </c>
      <c r="D48" s="301">
        <f>ROUND(((B48/CE61)*D61),0)</f>
        <v>0</v>
      </c>
      <c r="E48" s="295">
        <f>ROUND(((B48/CE61)*E61),0)</f>
        <v>1171713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69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284603</v>
      </c>
      <c r="P48" s="295">
        <f>ROUND(((B48/CE61)*P61),0)</f>
        <v>342743</v>
      </c>
      <c r="Q48" s="295">
        <f>ROUND(((B48/CE61)*Q61),0)</f>
        <v>44739</v>
      </c>
      <c r="R48" s="295">
        <f>ROUND(((B48/CE61)*R61),0)</f>
        <v>1229</v>
      </c>
      <c r="S48" s="295">
        <f>ROUND(((B48/CE61)*S61),0)</f>
        <v>29037</v>
      </c>
      <c r="T48" s="295">
        <f>ROUND(((B48/CE61)*T61),0)</f>
        <v>0</v>
      </c>
      <c r="U48" s="295">
        <f>ROUND(((B48/CE61)*U61),0)</f>
        <v>255728</v>
      </c>
      <c r="V48" s="295">
        <f>ROUND(((B48/CE61)*V61),0)</f>
        <v>32417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434948</v>
      </c>
      <c r="Z48" s="295">
        <f>ROUND(((B48/CE61)*Z61),0)</f>
        <v>428097</v>
      </c>
      <c r="AA48" s="295">
        <f>ROUND(((B48/CE61)*AA61),0)</f>
        <v>0</v>
      </c>
      <c r="AB48" s="295">
        <f>ROUND(((B48/CE61)*AB61),0)</f>
        <v>305259</v>
      </c>
      <c r="AC48" s="295">
        <f>ROUND(((B48/CE61)*AC61),0)</f>
        <v>141123</v>
      </c>
      <c r="AD48" s="295">
        <f>ROUND(((B48/CE61)*AD61),0)</f>
        <v>0</v>
      </c>
      <c r="AE48" s="295">
        <f>ROUND(((B48/CE61)*AE61),0)</f>
        <v>83787</v>
      </c>
      <c r="AF48" s="295">
        <f>ROUND(((B48/CE61)*AF61),0)</f>
        <v>0</v>
      </c>
      <c r="AG48" s="295">
        <f>ROUND(((B48/CE61)*AG61),0)</f>
        <v>531557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68897</v>
      </c>
      <c r="AK48" s="295">
        <f>ROUND(((B48/CE61)*AK61),0)</f>
        <v>33323</v>
      </c>
      <c r="AL48" s="295">
        <f>ROUND(((B48/CE61)*AL61),0)</f>
        <v>22985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45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31889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129696</v>
      </c>
      <c r="AZ48" s="295">
        <f>ROUND(((B48/CE61)*AZ61),0)</f>
        <v>13</v>
      </c>
      <c r="BA48" s="295">
        <f>ROUND(((B48/CE61)*BA61),0)</f>
        <v>7343</v>
      </c>
      <c r="BB48" s="295">
        <f>ROUND(((B48/CE61)*BB61),0)</f>
        <v>62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201295</v>
      </c>
      <c r="BF48" s="295">
        <f>ROUND(((B48/CE61)*BF61),0)</f>
        <v>124958</v>
      </c>
      <c r="BG48" s="295">
        <f>ROUND(((B48/CE61)*BG61),0)</f>
        <v>0</v>
      </c>
      <c r="BH48" s="295">
        <f>ROUND(((B48/CE61)*BH61),0)</f>
        <v>22462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86588</v>
      </c>
      <c r="BO48" s="295">
        <f>ROUND(((B48/CE61)*BO61),0)</f>
        <v>15340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14882</v>
      </c>
      <c r="BT48" s="295">
        <f>ROUND(((B48/CE61)*BT61),0)</f>
        <v>13195</v>
      </c>
      <c r="BU48" s="295">
        <f>ROUND(((B48/CE61)*BU61),0)</f>
        <v>0</v>
      </c>
      <c r="BV48" s="295">
        <f>ROUND(((B48/CE61)*BV61),0)</f>
        <v>10236</v>
      </c>
      <c r="BW48" s="295">
        <f>ROUND(((B48/CE61)*BW61),0)</f>
        <v>44336</v>
      </c>
      <c r="BX48" s="295">
        <f>ROUND(((B48/CE61)*BX61),0)</f>
        <v>0</v>
      </c>
      <c r="BY48" s="295">
        <f>ROUND(((B48/CE61)*BY61),0)</f>
        <v>350337</v>
      </c>
      <c r="BZ48" s="295">
        <f>ROUND(((B48/CE61)*BZ61),0)</f>
        <v>0</v>
      </c>
      <c r="CA48" s="295">
        <f>ROUND(((B48/CE61)*CA61),0)</f>
        <v>19779</v>
      </c>
      <c r="CB48" s="295">
        <f>ROUND(((B48/CE61)*CB61),0)</f>
        <v>0</v>
      </c>
      <c r="CC48" s="295">
        <f>ROUND(((B48/CE61)*CC61),0)</f>
        <v>92071</v>
      </c>
      <c r="CD48" s="295"/>
      <c r="CE48" s="295">
        <f>SUM(C48:CD48)</f>
        <v>5559004</v>
      </c>
      <c r="CF48" s="2"/>
    </row>
    <row r="49" spans="1:84" ht="12.65" customHeight="1" x14ac:dyDescent="0.35">
      <c r="A49" s="295" t="s">
        <v>206</v>
      </c>
      <c r="B49" s="295">
        <f>B47+B48</f>
        <v>5559004.0599999959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4218873.4999999991</v>
      </c>
      <c r="C52" s="295">
        <f>ROUND((B52/(CE76+CF76)*C76),0)</f>
        <v>110138</v>
      </c>
      <c r="D52" s="295">
        <f>ROUND((B52/(CE76+CF76)*D76),0)</f>
        <v>0</v>
      </c>
      <c r="E52" s="295">
        <f>ROUND((B52/(CE76+CF76)*E76),0)</f>
        <v>900193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254444</v>
      </c>
      <c r="P52" s="295">
        <f>ROUND((B52/(CE76+CF76)*P76),0)</f>
        <v>388485</v>
      </c>
      <c r="Q52" s="295">
        <f>ROUND((B52/(CE76+CF76)*Q76),0)</f>
        <v>0</v>
      </c>
      <c r="R52" s="295">
        <f>ROUND((B52/(CE76+CF76)*R76),0)</f>
        <v>18138</v>
      </c>
      <c r="S52" s="295">
        <f>ROUND((B52/(CE76+CF76)*S76),0)</f>
        <v>129093</v>
      </c>
      <c r="T52" s="295">
        <f>ROUND((B52/(CE76+CF76)*T76),0)</f>
        <v>0</v>
      </c>
      <c r="U52" s="295">
        <f>ROUND((B52/(CE76+CF76)*U76),0)</f>
        <v>144899</v>
      </c>
      <c r="V52" s="295">
        <f>ROUND((B52/(CE76+CF76)*V76),0)</f>
        <v>9533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302432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82502</v>
      </c>
      <c r="AC52" s="295">
        <f>ROUND((B52/(CE76+CF76)*AC76),0)</f>
        <v>57021</v>
      </c>
      <c r="AD52" s="295">
        <f>ROUND((B52/(CE76+CF76)*AD76),0)</f>
        <v>0</v>
      </c>
      <c r="AE52" s="295">
        <f>ROUND((B52/(CE76+CF76)*AE76),0)</f>
        <v>160696</v>
      </c>
      <c r="AF52" s="295">
        <f>ROUND((B52/(CE76+CF76)*AF76),0)</f>
        <v>0</v>
      </c>
      <c r="AG52" s="295">
        <f>ROUND((B52/(CE76+CF76)*AG76),0)</f>
        <v>382575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164423</v>
      </c>
      <c r="AZ52" s="295">
        <f>ROUND((B52/(CE76+CF76)*AZ76),0)</f>
        <v>0</v>
      </c>
      <c r="BA52" s="295">
        <f>ROUND((B52/(CE76+CF76)*BA76),0)</f>
        <v>10121</v>
      </c>
      <c r="BB52" s="295">
        <f>ROUND((B52/(CE76+CF76)*BB76),0)</f>
        <v>22761</v>
      </c>
      <c r="BC52" s="295">
        <f>ROUND((B52/(CE76+CF76)*BC76),0)</f>
        <v>0</v>
      </c>
      <c r="BD52" s="295">
        <f>ROUND((B52/(CE76+CF76)*BD76),0)</f>
        <v>123125</v>
      </c>
      <c r="BE52" s="295">
        <f>ROUND((B52/(CE76+CF76)*BE76),0)</f>
        <v>456932</v>
      </c>
      <c r="BF52" s="295">
        <f>ROUND((B52/(CE76+CF76)*BF76),0)</f>
        <v>59723</v>
      </c>
      <c r="BG52" s="295">
        <f>ROUND((B52/(CE76+CF76)*BG76),0)</f>
        <v>2771</v>
      </c>
      <c r="BH52" s="295">
        <f>ROUND((B52/(CE76+CF76)*BH76),0)</f>
        <v>17047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4108</v>
      </c>
      <c r="BL52" s="295">
        <f>ROUND((B52/(CE76+CF76)*BL76),0)</f>
        <v>80467</v>
      </c>
      <c r="BM52" s="295">
        <f>ROUND((B52/(CE76+CF76)*BM76),0)</f>
        <v>0</v>
      </c>
      <c r="BN52" s="295">
        <f>ROUND((B52/(CE76+CF76)*BN76),0)</f>
        <v>89224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23302</v>
      </c>
      <c r="BT52" s="295">
        <f>ROUND((B52/(CE76+CF76)*BT76),0)</f>
        <v>26569</v>
      </c>
      <c r="BU52" s="295">
        <f>ROUND((B52/(CE76+CF76)*BU76),0)</f>
        <v>0</v>
      </c>
      <c r="BV52" s="295">
        <f>ROUND((B52/(CE76+CF76)*BV76),0)</f>
        <v>10102</v>
      </c>
      <c r="BW52" s="295">
        <f>ROUND((B52/(CE76+CF76)*BW76),0)</f>
        <v>43923</v>
      </c>
      <c r="BX52" s="295">
        <f>ROUND((B52/(CE76+CF76)*BX76),0)</f>
        <v>0</v>
      </c>
      <c r="BY52" s="295">
        <f>ROUND((B52/(CE76+CF76)*BY76),0)</f>
        <v>97839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46286</v>
      </c>
      <c r="CD52" s="295"/>
      <c r="CE52" s="295">
        <f>SUM(C52:CD52)</f>
        <v>4218872</v>
      </c>
      <c r="CF52" s="2"/>
    </row>
    <row r="53" spans="1:84" ht="12.65" customHeight="1" x14ac:dyDescent="0.35">
      <c r="A53" s="295" t="s">
        <v>206</v>
      </c>
      <c r="B53" s="295">
        <f>B51+B52</f>
        <v>4218873.4999999991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1788.9018140773426</v>
      </c>
      <c r="D59" s="300">
        <v>0</v>
      </c>
      <c r="E59" s="300">
        <v>16447.211060529793</v>
      </c>
      <c r="F59" s="300">
        <v>0</v>
      </c>
      <c r="G59" s="300">
        <v>0</v>
      </c>
      <c r="H59" s="300">
        <v>0</v>
      </c>
      <c r="I59" s="300">
        <v>0</v>
      </c>
      <c r="J59" s="300">
        <v>972</v>
      </c>
      <c r="K59" s="300">
        <v>-0.11287460713454101</v>
      </c>
      <c r="L59" s="300">
        <v>0</v>
      </c>
      <c r="M59" s="300">
        <v>0</v>
      </c>
      <c r="N59" s="300">
        <v>0</v>
      </c>
      <c r="O59" s="300">
        <v>631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98164.369999999981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18.590000000000003</v>
      </c>
      <c r="D60" s="187">
        <v>0</v>
      </c>
      <c r="E60" s="187">
        <v>136.34</v>
      </c>
      <c r="F60" s="223">
        <v>0</v>
      </c>
      <c r="G60" s="187">
        <v>0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29.51</v>
      </c>
      <c r="P60" s="221">
        <v>35.19</v>
      </c>
      <c r="Q60" s="221">
        <v>3.8099999999999996</v>
      </c>
      <c r="R60" s="221">
        <v>0</v>
      </c>
      <c r="S60" s="221">
        <v>4.8900000000000006</v>
      </c>
      <c r="T60" s="221">
        <v>0</v>
      </c>
      <c r="U60" s="221">
        <v>41.519999999999996</v>
      </c>
      <c r="V60" s="221">
        <v>4.72</v>
      </c>
      <c r="W60" s="221">
        <v>0</v>
      </c>
      <c r="X60" s="221">
        <v>0</v>
      </c>
      <c r="Y60" s="221">
        <v>56.320000000000007</v>
      </c>
      <c r="Z60" s="221">
        <v>48.029999999999994</v>
      </c>
      <c r="AA60" s="221">
        <v>0</v>
      </c>
      <c r="AB60" s="221">
        <v>31.439999999999994</v>
      </c>
      <c r="AC60" s="221">
        <v>19.34</v>
      </c>
      <c r="AD60" s="221">
        <v>0</v>
      </c>
      <c r="AE60" s="221">
        <v>9.2000000000000011</v>
      </c>
      <c r="AF60" s="221">
        <v>0</v>
      </c>
      <c r="AG60" s="221">
        <v>60.750000000000014</v>
      </c>
      <c r="AH60" s="221">
        <v>0</v>
      </c>
      <c r="AI60" s="221">
        <v>0</v>
      </c>
      <c r="AJ60" s="221">
        <v>5.92</v>
      </c>
      <c r="AK60" s="221">
        <v>3.5899999999999994</v>
      </c>
      <c r="AL60" s="221">
        <v>2.4499999999999997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4.97</v>
      </c>
      <c r="AW60" s="221">
        <v>0</v>
      </c>
      <c r="AX60" s="221">
        <v>0</v>
      </c>
      <c r="AY60" s="221">
        <v>31.28</v>
      </c>
      <c r="AZ60" s="221">
        <v>0</v>
      </c>
      <c r="BA60" s="221">
        <v>1.77</v>
      </c>
      <c r="BB60" s="221">
        <v>0.01</v>
      </c>
      <c r="BC60" s="221">
        <v>0</v>
      </c>
      <c r="BD60" s="221">
        <v>0</v>
      </c>
      <c r="BE60" s="221">
        <v>28.17</v>
      </c>
      <c r="BF60" s="221">
        <v>32.799999999999997</v>
      </c>
      <c r="BG60" s="221">
        <v>0</v>
      </c>
      <c r="BH60" s="221">
        <v>2.04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6.75</v>
      </c>
      <c r="BO60" s="221">
        <v>1.7100000000000002</v>
      </c>
      <c r="BP60" s="221">
        <v>0</v>
      </c>
      <c r="BQ60" s="221">
        <v>0</v>
      </c>
      <c r="BR60" s="221">
        <v>0</v>
      </c>
      <c r="BS60" s="221">
        <v>1.6700000000000002</v>
      </c>
      <c r="BT60" s="221">
        <v>1.58</v>
      </c>
      <c r="BU60" s="221">
        <v>0</v>
      </c>
      <c r="BV60" s="221">
        <v>1.67</v>
      </c>
      <c r="BW60" s="221">
        <v>5.6400000000000006</v>
      </c>
      <c r="BX60" s="221">
        <v>0</v>
      </c>
      <c r="BY60" s="221">
        <v>37.69</v>
      </c>
      <c r="BZ60" s="221">
        <v>0</v>
      </c>
      <c r="CA60" s="221">
        <v>2.56</v>
      </c>
      <c r="CB60" s="221">
        <v>0</v>
      </c>
      <c r="CC60" s="221">
        <v>7.7999999999999989</v>
      </c>
      <c r="CD60" s="305" t="s">
        <v>221</v>
      </c>
      <c r="CE60" s="307">
        <f t="shared" ref="CE60:CE70" si="0">SUM(C60:CD60)</f>
        <v>679.72999999999956</v>
      </c>
      <c r="CF60" s="2"/>
    </row>
    <row r="61" spans="1:84" ht="12.65" customHeight="1" x14ac:dyDescent="0.35">
      <c r="A61" s="302" t="s">
        <v>235</v>
      </c>
      <c r="B61" s="295"/>
      <c r="C61" s="300">
        <v>1918001.0200000003</v>
      </c>
      <c r="D61" s="300">
        <v>0</v>
      </c>
      <c r="E61" s="300">
        <v>12332933.410000002</v>
      </c>
      <c r="F61" s="185">
        <v>0</v>
      </c>
      <c r="G61" s="300">
        <v>0</v>
      </c>
      <c r="H61" s="300">
        <v>0</v>
      </c>
      <c r="I61" s="185">
        <v>0</v>
      </c>
      <c r="J61" s="185">
        <v>721.16000000000008</v>
      </c>
      <c r="K61" s="185">
        <v>0</v>
      </c>
      <c r="L61" s="185">
        <v>0</v>
      </c>
      <c r="M61" s="300">
        <v>0</v>
      </c>
      <c r="N61" s="300">
        <v>0</v>
      </c>
      <c r="O61" s="300">
        <v>2995602.1399999992</v>
      </c>
      <c r="P61" s="185">
        <v>3607565.4899999993</v>
      </c>
      <c r="Q61" s="185">
        <v>470908.11</v>
      </c>
      <c r="R61" s="185">
        <v>12937.5</v>
      </c>
      <c r="S61" s="185">
        <v>305632.87</v>
      </c>
      <c r="T61" s="185">
        <v>0</v>
      </c>
      <c r="U61" s="185">
        <v>2691683.3600000003</v>
      </c>
      <c r="V61" s="185">
        <v>341209.11</v>
      </c>
      <c r="W61" s="185">
        <v>0</v>
      </c>
      <c r="X61" s="185">
        <v>0</v>
      </c>
      <c r="Y61" s="185">
        <v>4578067.1100000003</v>
      </c>
      <c r="Z61" s="185">
        <v>4505957.42</v>
      </c>
      <c r="AA61" s="185">
        <v>0</v>
      </c>
      <c r="AB61" s="185">
        <v>3213016.5599999996</v>
      </c>
      <c r="AC61" s="185">
        <v>1485400.9500000002</v>
      </c>
      <c r="AD61" s="185">
        <v>0</v>
      </c>
      <c r="AE61" s="185">
        <v>881902.03999999992</v>
      </c>
      <c r="AF61" s="185">
        <v>0</v>
      </c>
      <c r="AG61" s="185">
        <v>5594928.9100000001</v>
      </c>
      <c r="AH61" s="185">
        <v>0</v>
      </c>
      <c r="AI61" s="185">
        <v>0</v>
      </c>
      <c r="AJ61" s="185">
        <v>725180.39</v>
      </c>
      <c r="AK61" s="185">
        <v>350740.55</v>
      </c>
      <c r="AL61" s="185">
        <v>241930.93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472.08000000000004</v>
      </c>
      <c r="AS61" s="185">
        <v>0</v>
      </c>
      <c r="AT61" s="185">
        <v>0</v>
      </c>
      <c r="AU61" s="185">
        <v>0</v>
      </c>
      <c r="AV61" s="185">
        <v>335645.17000000004</v>
      </c>
      <c r="AW61" s="185">
        <v>0</v>
      </c>
      <c r="AX61" s="185">
        <v>0</v>
      </c>
      <c r="AY61" s="185">
        <v>1365123.0099999998</v>
      </c>
      <c r="AZ61" s="185">
        <v>133.60000000000002</v>
      </c>
      <c r="BA61" s="185">
        <v>77287.449999999983</v>
      </c>
      <c r="BB61" s="185">
        <v>653.21</v>
      </c>
      <c r="BC61" s="185">
        <v>0</v>
      </c>
      <c r="BD61" s="185">
        <v>0</v>
      </c>
      <c r="BE61" s="185">
        <v>2118740.4599999995</v>
      </c>
      <c r="BF61" s="185">
        <v>1315253.5699999998</v>
      </c>
      <c r="BG61" s="185">
        <v>0</v>
      </c>
      <c r="BH61" s="185">
        <v>236426.69000000006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911385.87</v>
      </c>
      <c r="BO61" s="185">
        <v>161460.69</v>
      </c>
      <c r="BP61" s="185">
        <v>0</v>
      </c>
      <c r="BQ61" s="185">
        <v>0</v>
      </c>
      <c r="BR61" s="185">
        <v>0</v>
      </c>
      <c r="BS61" s="185">
        <v>156640.12</v>
      </c>
      <c r="BT61" s="185">
        <v>138882.46</v>
      </c>
      <c r="BU61" s="185">
        <v>0</v>
      </c>
      <c r="BV61" s="185">
        <v>107742.84999999999</v>
      </c>
      <c r="BW61" s="185">
        <v>466664.9</v>
      </c>
      <c r="BX61" s="185">
        <v>0</v>
      </c>
      <c r="BY61" s="185">
        <v>3687491.6200000006</v>
      </c>
      <c r="BZ61" s="185">
        <v>0</v>
      </c>
      <c r="CA61" s="185">
        <v>208187.47</v>
      </c>
      <c r="CB61" s="185">
        <v>0</v>
      </c>
      <c r="CC61" s="185">
        <v>969100.49</v>
      </c>
      <c r="CD61" s="305" t="s">
        <v>221</v>
      </c>
      <c r="CE61" s="295">
        <f t="shared" si="0"/>
        <v>58511610.739999987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182223</v>
      </c>
      <c r="D62" s="295">
        <f t="shared" si="1"/>
        <v>0</v>
      </c>
      <c r="E62" s="295">
        <f t="shared" si="1"/>
        <v>1171713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69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284603</v>
      </c>
      <c r="P62" s="295">
        <f t="shared" si="1"/>
        <v>342743</v>
      </c>
      <c r="Q62" s="295">
        <f t="shared" si="1"/>
        <v>44739</v>
      </c>
      <c r="R62" s="295">
        <f t="shared" si="1"/>
        <v>1229</v>
      </c>
      <c r="S62" s="295">
        <f t="shared" si="1"/>
        <v>29037</v>
      </c>
      <c r="T62" s="295">
        <f t="shared" si="1"/>
        <v>0</v>
      </c>
      <c r="U62" s="295">
        <f t="shared" si="1"/>
        <v>255728</v>
      </c>
      <c r="V62" s="295">
        <f t="shared" si="1"/>
        <v>32417</v>
      </c>
      <c r="W62" s="295">
        <f t="shared" si="1"/>
        <v>0</v>
      </c>
      <c r="X62" s="295">
        <f t="shared" si="1"/>
        <v>0</v>
      </c>
      <c r="Y62" s="295">
        <f t="shared" si="1"/>
        <v>434948</v>
      </c>
      <c r="Z62" s="295">
        <f t="shared" si="1"/>
        <v>428097</v>
      </c>
      <c r="AA62" s="295">
        <f t="shared" si="1"/>
        <v>0</v>
      </c>
      <c r="AB62" s="295">
        <f t="shared" si="1"/>
        <v>305259</v>
      </c>
      <c r="AC62" s="295">
        <f t="shared" si="1"/>
        <v>141123</v>
      </c>
      <c r="AD62" s="295">
        <f t="shared" si="1"/>
        <v>0</v>
      </c>
      <c r="AE62" s="295">
        <f t="shared" si="1"/>
        <v>83787</v>
      </c>
      <c r="AF62" s="295">
        <f t="shared" si="1"/>
        <v>0</v>
      </c>
      <c r="AG62" s="295">
        <f t="shared" si="1"/>
        <v>531557</v>
      </c>
      <c r="AH62" s="295">
        <f t="shared" si="1"/>
        <v>0</v>
      </c>
      <c r="AI62" s="295">
        <f t="shared" si="1"/>
        <v>0</v>
      </c>
      <c r="AJ62" s="295">
        <f t="shared" si="1"/>
        <v>68897</v>
      </c>
      <c r="AK62" s="295">
        <f t="shared" si="1"/>
        <v>33323</v>
      </c>
      <c r="AL62" s="295">
        <f t="shared" si="1"/>
        <v>22985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45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31889</v>
      </c>
      <c r="AW62" s="295">
        <f t="shared" si="1"/>
        <v>0</v>
      </c>
      <c r="AX62" s="295">
        <f t="shared" si="1"/>
        <v>0</v>
      </c>
      <c r="AY62" s="295">
        <f>ROUND(AY47+AY48,0)</f>
        <v>129696</v>
      </c>
      <c r="AZ62" s="295">
        <f>ROUND(AZ47+AZ48,0)</f>
        <v>13</v>
      </c>
      <c r="BA62" s="295">
        <f>ROUND(BA47+BA48,0)</f>
        <v>7343</v>
      </c>
      <c r="BB62" s="295">
        <f t="shared" si="1"/>
        <v>62</v>
      </c>
      <c r="BC62" s="295">
        <f t="shared" si="1"/>
        <v>0</v>
      </c>
      <c r="BD62" s="295">
        <f t="shared" si="1"/>
        <v>0</v>
      </c>
      <c r="BE62" s="295">
        <f t="shared" si="1"/>
        <v>201295</v>
      </c>
      <c r="BF62" s="295">
        <f t="shared" si="1"/>
        <v>124958</v>
      </c>
      <c r="BG62" s="295">
        <f t="shared" si="1"/>
        <v>0</v>
      </c>
      <c r="BH62" s="295">
        <f t="shared" si="1"/>
        <v>22462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86588</v>
      </c>
      <c r="BO62" s="295">
        <f t="shared" ref="BO62:CC62" si="2">ROUND(BO47+BO48,0)</f>
        <v>15340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14882</v>
      </c>
      <c r="BT62" s="295">
        <f t="shared" si="2"/>
        <v>13195</v>
      </c>
      <c r="BU62" s="295">
        <f t="shared" si="2"/>
        <v>0</v>
      </c>
      <c r="BV62" s="295">
        <f t="shared" si="2"/>
        <v>10236</v>
      </c>
      <c r="BW62" s="295">
        <f t="shared" si="2"/>
        <v>44336</v>
      </c>
      <c r="BX62" s="295">
        <f t="shared" si="2"/>
        <v>0</v>
      </c>
      <c r="BY62" s="295">
        <f t="shared" si="2"/>
        <v>350337</v>
      </c>
      <c r="BZ62" s="295">
        <f t="shared" si="2"/>
        <v>0</v>
      </c>
      <c r="CA62" s="295">
        <f t="shared" si="2"/>
        <v>19779</v>
      </c>
      <c r="CB62" s="295">
        <f t="shared" si="2"/>
        <v>0</v>
      </c>
      <c r="CC62" s="295">
        <f t="shared" si="2"/>
        <v>92071</v>
      </c>
      <c r="CD62" s="305" t="s">
        <v>221</v>
      </c>
      <c r="CE62" s="295">
        <f t="shared" si="0"/>
        <v>5559004</v>
      </c>
      <c r="CF62" s="2"/>
    </row>
    <row r="63" spans="1:84" ht="12.65" customHeight="1" x14ac:dyDescent="0.35">
      <c r="A63" s="302" t="s">
        <v>236</v>
      </c>
      <c r="B63" s="295"/>
      <c r="C63" s="300">
        <v>0</v>
      </c>
      <c r="D63" s="300">
        <v>0</v>
      </c>
      <c r="E63" s="300">
        <v>0</v>
      </c>
      <c r="F63" s="185">
        <v>0</v>
      </c>
      <c r="G63" s="300">
        <v>0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35593.31</v>
      </c>
      <c r="V63" s="185">
        <v>19976.010000000002</v>
      </c>
      <c r="W63" s="185">
        <v>0</v>
      </c>
      <c r="X63" s="185">
        <v>0</v>
      </c>
      <c r="Y63" s="185">
        <v>365736.32</v>
      </c>
      <c r="Z63" s="185">
        <v>1136638.82</v>
      </c>
      <c r="AA63" s="185">
        <v>0</v>
      </c>
      <c r="AB63" s="185">
        <v>0</v>
      </c>
      <c r="AC63" s="185">
        <v>22309.64</v>
      </c>
      <c r="AD63" s="185">
        <v>0</v>
      </c>
      <c r="AE63" s="185">
        <v>177396</v>
      </c>
      <c r="AF63" s="185">
        <v>0</v>
      </c>
      <c r="AG63" s="185">
        <v>95666.66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11673.93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57999.96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24000</v>
      </c>
      <c r="BZ63" s="185">
        <v>0</v>
      </c>
      <c r="CA63" s="185">
        <v>0</v>
      </c>
      <c r="CB63" s="185">
        <v>0</v>
      </c>
      <c r="CC63" s="185">
        <v>179922.00999999998</v>
      </c>
      <c r="CD63" s="305" t="s">
        <v>221</v>
      </c>
      <c r="CE63" s="295">
        <f t="shared" si="0"/>
        <v>2126912.6599999997</v>
      </c>
      <c r="CF63" s="2"/>
    </row>
    <row r="64" spans="1:84" ht="12.65" customHeight="1" x14ac:dyDescent="0.35">
      <c r="A64" s="302" t="s">
        <v>237</v>
      </c>
      <c r="B64" s="295"/>
      <c r="C64" s="300">
        <v>91808.900000000009</v>
      </c>
      <c r="D64" s="300">
        <v>0</v>
      </c>
      <c r="E64" s="185">
        <v>841778.25999999966</v>
      </c>
      <c r="F64" s="185">
        <v>0</v>
      </c>
      <c r="G64" s="300">
        <v>0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310022.29000000004</v>
      </c>
      <c r="P64" s="185">
        <v>493789.90999999992</v>
      </c>
      <c r="Q64" s="185">
        <v>22211.66</v>
      </c>
      <c r="R64" s="185">
        <v>17314.620000000003</v>
      </c>
      <c r="S64" s="185">
        <v>4982092.8200000012</v>
      </c>
      <c r="T64" s="185">
        <v>0</v>
      </c>
      <c r="U64" s="185">
        <v>2224397.0499999998</v>
      </c>
      <c r="V64" s="185">
        <v>104772.41</v>
      </c>
      <c r="W64" s="185">
        <v>0</v>
      </c>
      <c r="X64" s="185">
        <v>0</v>
      </c>
      <c r="Y64" s="185">
        <v>601135.5</v>
      </c>
      <c r="Z64" s="185">
        <v>576609.17999999993</v>
      </c>
      <c r="AA64" s="185">
        <v>0</v>
      </c>
      <c r="AB64" s="185">
        <v>36004135.539999992</v>
      </c>
      <c r="AC64" s="185">
        <v>287422.40999999997</v>
      </c>
      <c r="AD64" s="185">
        <v>0</v>
      </c>
      <c r="AE64" s="185">
        <v>20428.740000000002</v>
      </c>
      <c r="AF64" s="185">
        <v>0</v>
      </c>
      <c r="AG64" s="185">
        <v>757626.40000000014</v>
      </c>
      <c r="AH64" s="185">
        <v>0</v>
      </c>
      <c r="AI64" s="185">
        <v>0</v>
      </c>
      <c r="AJ64" s="185">
        <v>68863.700000000012</v>
      </c>
      <c r="AK64" s="185">
        <v>-1978.8499999999995</v>
      </c>
      <c r="AL64" s="185">
        <v>52.259999999999877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1128.05</v>
      </c>
      <c r="AW64" s="185">
        <v>0</v>
      </c>
      <c r="AX64" s="185">
        <v>0</v>
      </c>
      <c r="AY64" s="185">
        <v>643910.51</v>
      </c>
      <c r="AZ64" s="185">
        <v>-17.700000000000003</v>
      </c>
      <c r="BA64" s="185">
        <v>0</v>
      </c>
      <c r="BB64" s="185">
        <v>25</v>
      </c>
      <c r="BC64" s="185">
        <v>0</v>
      </c>
      <c r="BD64" s="185">
        <v>-34282.14</v>
      </c>
      <c r="BE64" s="185">
        <v>449616.79999999987</v>
      </c>
      <c r="BF64" s="185">
        <v>154800.1</v>
      </c>
      <c r="BG64" s="185">
        <v>0</v>
      </c>
      <c r="BH64" s="185">
        <v>1.08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29358.329999999998</v>
      </c>
      <c r="BO64" s="185">
        <v>0</v>
      </c>
      <c r="BP64" s="185">
        <v>0</v>
      </c>
      <c r="BQ64" s="185">
        <v>0</v>
      </c>
      <c r="BR64" s="185">
        <v>0</v>
      </c>
      <c r="BS64" s="185">
        <v>2520.7399999999998</v>
      </c>
      <c r="BT64" s="185">
        <v>169.54999999999998</v>
      </c>
      <c r="BU64" s="185">
        <v>0</v>
      </c>
      <c r="BV64" s="185">
        <v>97.19</v>
      </c>
      <c r="BW64" s="185">
        <v>41407.740000000005</v>
      </c>
      <c r="BX64" s="185">
        <v>0</v>
      </c>
      <c r="BY64" s="185">
        <v>24966.7</v>
      </c>
      <c r="BZ64" s="185">
        <v>0</v>
      </c>
      <c r="CA64" s="185">
        <v>64.66</v>
      </c>
      <c r="CB64" s="185">
        <v>0</v>
      </c>
      <c r="CC64" s="185">
        <v>774133.65999999992</v>
      </c>
      <c r="CD64" s="305" t="s">
        <v>221</v>
      </c>
      <c r="CE64" s="295">
        <f t="shared" si="0"/>
        <v>49490383.06999997</v>
      </c>
      <c r="CF64" s="2"/>
    </row>
    <row r="65" spans="1:84" ht="12.65" customHeight="1" x14ac:dyDescent="0.35">
      <c r="A65" s="302" t="s">
        <v>238</v>
      </c>
      <c r="B65" s="295"/>
      <c r="C65" s="300">
        <v>0</v>
      </c>
      <c r="D65" s="300">
        <v>0</v>
      </c>
      <c r="E65" s="300">
        <v>3067.6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134.33000000000001</v>
      </c>
      <c r="P65" s="185">
        <v>154.81</v>
      </c>
      <c r="Q65" s="185">
        <v>0</v>
      </c>
      <c r="R65" s="185">
        <v>0</v>
      </c>
      <c r="S65" s="185">
        <v>0</v>
      </c>
      <c r="T65" s="185">
        <v>0</v>
      </c>
      <c r="U65" s="185">
        <v>45.789999999999992</v>
      </c>
      <c r="V65" s="185">
        <v>81.95</v>
      </c>
      <c r="W65" s="185">
        <v>0</v>
      </c>
      <c r="X65" s="185">
        <v>0</v>
      </c>
      <c r="Y65" s="185">
        <v>0</v>
      </c>
      <c r="Z65" s="185">
        <v>4282.7900000000009</v>
      </c>
      <c r="AA65" s="185">
        <v>0</v>
      </c>
      <c r="AB65" s="185">
        <v>19980.28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130.21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829918.92999999993</v>
      </c>
      <c r="BF65" s="185">
        <v>77353.17</v>
      </c>
      <c r="BG65" s="185">
        <v>0</v>
      </c>
      <c r="BH65" s="185">
        <v>175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758.56</v>
      </c>
      <c r="BO65" s="185">
        <v>0</v>
      </c>
      <c r="BP65" s="185">
        <v>0</v>
      </c>
      <c r="BQ65" s="185">
        <v>0</v>
      </c>
      <c r="BR65" s="185">
        <v>0</v>
      </c>
      <c r="BS65" s="185">
        <v>1439.3700000000001</v>
      </c>
      <c r="BT65" s="185">
        <v>0</v>
      </c>
      <c r="BU65" s="185">
        <v>0</v>
      </c>
      <c r="BV65" s="185">
        <v>250</v>
      </c>
      <c r="BW65" s="185">
        <v>39786.21</v>
      </c>
      <c r="BX65" s="185">
        <v>0</v>
      </c>
      <c r="BY65" s="185">
        <v>910.1</v>
      </c>
      <c r="BZ65" s="185">
        <v>0</v>
      </c>
      <c r="CA65" s="185">
        <v>0</v>
      </c>
      <c r="CB65" s="185">
        <v>0</v>
      </c>
      <c r="CC65" s="185">
        <v>1796.78</v>
      </c>
      <c r="CD65" s="305" t="s">
        <v>221</v>
      </c>
      <c r="CE65" s="295">
        <f t="shared" si="0"/>
        <v>980265.88</v>
      </c>
      <c r="CF65" s="2"/>
    </row>
    <row r="66" spans="1:84" ht="12.65" customHeight="1" x14ac:dyDescent="0.35">
      <c r="A66" s="302" t="s">
        <v>239</v>
      </c>
      <c r="B66" s="295"/>
      <c r="C66" s="300">
        <v>217215.37</v>
      </c>
      <c r="D66" s="300">
        <v>0</v>
      </c>
      <c r="E66" s="300">
        <v>161790.87000000005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195363.11000000002</v>
      </c>
      <c r="P66" s="185">
        <v>35762.270000000004</v>
      </c>
      <c r="Q66" s="185">
        <v>19.600000000000001</v>
      </c>
      <c r="R66" s="185">
        <v>2072083.18</v>
      </c>
      <c r="S66" s="300">
        <v>82988.150000000023</v>
      </c>
      <c r="T66" s="300">
        <v>0</v>
      </c>
      <c r="U66" s="185">
        <v>2953503.5299999993</v>
      </c>
      <c r="V66" s="185">
        <v>297.35000000000002</v>
      </c>
      <c r="W66" s="185">
        <v>0</v>
      </c>
      <c r="X66" s="185">
        <v>0</v>
      </c>
      <c r="Y66" s="185">
        <v>350188.71999999991</v>
      </c>
      <c r="Z66" s="185">
        <v>844371.11</v>
      </c>
      <c r="AA66" s="185">
        <v>0</v>
      </c>
      <c r="AB66" s="185">
        <v>161136.38999999998</v>
      </c>
      <c r="AC66" s="185">
        <v>9347.1</v>
      </c>
      <c r="AD66" s="185">
        <v>0</v>
      </c>
      <c r="AE66" s="185">
        <v>14883.249999999996</v>
      </c>
      <c r="AF66" s="185">
        <v>0</v>
      </c>
      <c r="AG66" s="185">
        <v>201552.12000000002</v>
      </c>
      <c r="AH66" s="185">
        <v>0</v>
      </c>
      <c r="AI66" s="185">
        <v>0</v>
      </c>
      <c r="AJ66" s="185">
        <v>35538.130000000005</v>
      </c>
      <c r="AK66" s="185">
        <v>411.46</v>
      </c>
      <c r="AL66" s="185">
        <v>751.6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8851.869999999999</v>
      </c>
      <c r="AW66" s="185">
        <v>0</v>
      </c>
      <c r="AX66" s="185">
        <v>0</v>
      </c>
      <c r="AY66" s="185">
        <v>479.67999999999972</v>
      </c>
      <c r="AZ66" s="185">
        <v>0</v>
      </c>
      <c r="BA66" s="185">
        <v>-303800.17999999993</v>
      </c>
      <c r="BB66" s="185">
        <v>0</v>
      </c>
      <c r="BC66" s="185">
        <v>0</v>
      </c>
      <c r="BD66" s="185">
        <v>22808.36</v>
      </c>
      <c r="BE66" s="185">
        <v>3952629.4099999992</v>
      </c>
      <c r="BF66" s="185">
        <v>654982.96</v>
      </c>
      <c r="BG66" s="185">
        <v>391.96</v>
      </c>
      <c r="BH66" s="185">
        <v>1429.55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751946.25999999989</v>
      </c>
      <c r="BO66" s="185">
        <v>0</v>
      </c>
      <c r="BP66" s="185">
        <v>39541.31</v>
      </c>
      <c r="BQ66" s="185">
        <v>0</v>
      </c>
      <c r="BR66" s="185">
        <v>0</v>
      </c>
      <c r="BS66" s="185">
        <v>17326.45</v>
      </c>
      <c r="BT66" s="185">
        <v>110.97</v>
      </c>
      <c r="BU66" s="185">
        <v>0</v>
      </c>
      <c r="BV66" s="185">
        <v>2569.96</v>
      </c>
      <c r="BW66" s="185">
        <v>3125759.3800000008</v>
      </c>
      <c r="BX66" s="185">
        <v>0</v>
      </c>
      <c r="BY66" s="185">
        <v>812609.86999999976</v>
      </c>
      <c r="BZ66" s="185">
        <v>0</v>
      </c>
      <c r="CA66" s="185">
        <v>5155.67</v>
      </c>
      <c r="CB66" s="185">
        <v>0</v>
      </c>
      <c r="CC66" s="185">
        <v>48871.58</v>
      </c>
      <c r="CD66" s="305" t="s">
        <v>221</v>
      </c>
      <c r="CE66" s="295">
        <f t="shared" si="0"/>
        <v>16478868.369999999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110138</v>
      </c>
      <c r="D67" s="295">
        <f>ROUND(D51+D52,0)</f>
        <v>0</v>
      </c>
      <c r="E67" s="295">
        <f t="shared" ref="E67:BP67" si="3">ROUND(E51+E52,0)</f>
        <v>900193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254444</v>
      </c>
      <c r="P67" s="295">
        <f t="shared" si="3"/>
        <v>388485</v>
      </c>
      <c r="Q67" s="295">
        <f t="shared" si="3"/>
        <v>0</v>
      </c>
      <c r="R67" s="295">
        <f t="shared" si="3"/>
        <v>18138</v>
      </c>
      <c r="S67" s="295">
        <f t="shared" si="3"/>
        <v>129093</v>
      </c>
      <c r="T67" s="295">
        <f t="shared" si="3"/>
        <v>0</v>
      </c>
      <c r="U67" s="295">
        <f t="shared" si="3"/>
        <v>144899</v>
      </c>
      <c r="V67" s="295">
        <f t="shared" si="3"/>
        <v>9533</v>
      </c>
      <c r="W67" s="295">
        <f t="shared" si="3"/>
        <v>0</v>
      </c>
      <c r="X67" s="295">
        <f t="shared" si="3"/>
        <v>0</v>
      </c>
      <c r="Y67" s="295">
        <f t="shared" si="3"/>
        <v>302432</v>
      </c>
      <c r="Z67" s="295">
        <f t="shared" si="3"/>
        <v>0</v>
      </c>
      <c r="AA67" s="295">
        <f t="shared" si="3"/>
        <v>0</v>
      </c>
      <c r="AB67" s="295">
        <f t="shared" si="3"/>
        <v>82502</v>
      </c>
      <c r="AC67" s="295">
        <f t="shared" si="3"/>
        <v>57021</v>
      </c>
      <c r="AD67" s="295">
        <f t="shared" si="3"/>
        <v>0</v>
      </c>
      <c r="AE67" s="295">
        <f t="shared" si="3"/>
        <v>160696</v>
      </c>
      <c r="AF67" s="295">
        <f t="shared" si="3"/>
        <v>0</v>
      </c>
      <c r="AG67" s="295">
        <f t="shared" si="3"/>
        <v>382575</v>
      </c>
      <c r="AH67" s="295">
        <f t="shared" si="3"/>
        <v>0</v>
      </c>
      <c r="AI67" s="295">
        <f t="shared" si="3"/>
        <v>0</v>
      </c>
      <c r="AJ67" s="295">
        <f t="shared" si="3"/>
        <v>0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164423</v>
      </c>
      <c r="AZ67" s="295">
        <f>ROUND(AZ51+AZ52,0)</f>
        <v>0</v>
      </c>
      <c r="BA67" s="295">
        <f>ROUND(BA51+BA52,0)</f>
        <v>10121</v>
      </c>
      <c r="BB67" s="295">
        <f t="shared" si="3"/>
        <v>22761</v>
      </c>
      <c r="BC67" s="295">
        <f t="shared" si="3"/>
        <v>0</v>
      </c>
      <c r="BD67" s="295">
        <f t="shared" si="3"/>
        <v>123125</v>
      </c>
      <c r="BE67" s="295">
        <f t="shared" si="3"/>
        <v>456932</v>
      </c>
      <c r="BF67" s="295">
        <f t="shared" si="3"/>
        <v>59723</v>
      </c>
      <c r="BG67" s="295">
        <f t="shared" si="3"/>
        <v>2771</v>
      </c>
      <c r="BH67" s="295">
        <f t="shared" si="3"/>
        <v>17047</v>
      </c>
      <c r="BI67" s="295">
        <f t="shared" si="3"/>
        <v>0</v>
      </c>
      <c r="BJ67" s="295">
        <f t="shared" si="3"/>
        <v>0</v>
      </c>
      <c r="BK67" s="295">
        <f t="shared" si="3"/>
        <v>4108</v>
      </c>
      <c r="BL67" s="295">
        <f t="shared" si="3"/>
        <v>80467</v>
      </c>
      <c r="BM67" s="295">
        <f t="shared" si="3"/>
        <v>0</v>
      </c>
      <c r="BN67" s="295">
        <f t="shared" si="3"/>
        <v>89224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23302</v>
      </c>
      <c r="BT67" s="295">
        <f t="shared" si="4"/>
        <v>26569</v>
      </c>
      <c r="BU67" s="295">
        <f t="shared" si="4"/>
        <v>0</v>
      </c>
      <c r="BV67" s="295">
        <f t="shared" si="4"/>
        <v>10102</v>
      </c>
      <c r="BW67" s="295">
        <f t="shared" si="4"/>
        <v>43923</v>
      </c>
      <c r="BX67" s="295">
        <f t="shared" si="4"/>
        <v>0</v>
      </c>
      <c r="BY67" s="295">
        <f t="shared" si="4"/>
        <v>97839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46286</v>
      </c>
      <c r="CD67" s="305" t="s">
        <v>221</v>
      </c>
      <c r="CE67" s="295">
        <f t="shared" si="0"/>
        <v>4218872</v>
      </c>
      <c r="CF67" s="2"/>
    </row>
    <row r="68" spans="1:84" ht="12.65" customHeight="1" x14ac:dyDescent="0.35">
      <c r="A68" s="302" t="s">
        <v>240</v>
      </c>
      <c r="B68" s="295"/>
      <c r="C68" s="300">
        <v>28815.329999999998</v>
      </c>
      <c r="D68" s="300">
        <v>0</v>
      </c>
      <c r="E68" s="300">
        <v>50058.720000000001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2294.61</v>
      </c>
      <c r="Q68" s="185">
        <v>0</v>
      </c>
      <c r="R68" s="185">
        <v>0</v>
      </c>
      <c r="S68" s="185">
        <v>0</v>
      </c>
      <c r="T68" s="185">
        <v>0</v>
      </c>
      <c r="U68" s="185">
        <v>588524.12000000011</v>
      </c>
      <c r="V68" s="185">
        <v>7338.98</v>
      </c>
      <c r="W68" s="185">
        <v>0</v>
      </c>
      <c r="X68" s="185">
        <v>0</v>
      </c>
      <c r="Y68" s="185">
        <v>235152.52999999997</v>
      </c>
      <c r="Z68" s="185">
        <v>1715629.0999999999</v>
      </c>
      <c r="AA68" s="185">
        <v>0</v>
      </c>
      <c r="AB68" s="185">
        <v>286262.25</v>
      </c>
      <c r="AC68" s="185">
        <v>33471.870000000003</v>
      </c>
      <c r="AD68" s="185">
        <v>0</v>
      </c>
      <c r="AE68" s="185">
        <v>0</v>
      </c>
      <c r="AF68" s="185">
        <v>0</v>
      </c>
      <c r="AG68" s="185">
        <v>50.83</v>
      </c>
      <c r="AH68" s="185">
        <v>0</v>
      </c>
      <c r="AI68" s="185">
        <v>0</v>
      </c>
      <c r="AJ68" s="185">
        <v>23993.29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191409.52000000002</v>
      </c>
      <c r="AY68" s="185">
        <v>13020.02</v>
      </c>
      <c r="AZ68" s="185">
        <v>0</v>
      </c>
      <c r="BA68" s="185">
        <v>0</v>
      </c>
      <c r="BB68" s="185">
        <v>0</v>
      </c>
      <c r="BC68" s="185">
        <v>0</v>
      </c>
      <c r="BD68" s="185">
        <v>6002.47</v>
      </c>
      <c r="BE68" s="185">
        <v>62028.520000000011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8805.6399999999976</v>
      </c>
      <c r="BO68" s="185">
        <v>0</v>
      </c>
      <c r="BP68" s="185">
        <v>671</v>
      </c>
      <c r="BQ68" s="185">
        <v>0</v>
      </c>
      <c r="BR68" s="185">
        <v>0</v>
      </c>
      <c r="BS68" s="185">
        <v>30026.809999999998</v>
      </c>
      <c r="BT68" s="185">
        <v>0</v>
      </c>
      <c r="BU68" s="185">
        <v>0</v>
      </c>
      <c r="BV68" s="185">
        <v>15913.08</v>
      </c>
      <c r="BW68" s="185">
        <v>431943.02999999985</v>
      </c>
      <c r="BX68" s="185">
        <v>0</v>
      </c>
      <c r="BY68" s="185">
        <v>5238.6799999999994</v>
      </c>
      <c r="BZ68" s="185">
        <v>0</v>
      </c>
      <c r="CA68" s="185">
        <v>4264.6400000000003</v>
      </c>
      <c r="CB68" s="185">
        <v>0</v>
      </c>
      <c r="CC68" s="185">
        <v>42137.440000000002</v>
      </c>
      <c r="CD68" s="305" t="s">
        <v>221</v>
      </c>
      <c r="CE68" s="295">
        <f t="shared" si="0"/>
        <v>3783052.4800000004</v>
      </c>
      <c r="CF68" s="2"/>
    </row>
    <row r="69" spans="1:84" ht="12.65" customHeight="1" x14ac:dyDescent="0.35">
      <c r="A69" s="302" t="s">
        <v>241</v>
      </c>
      <c r="B69" s="295"/>
      <c r="C69" s="300">
        <v>5920.0199999999995</v>
      </c>
      <c r="D69" s="300">
        <v>0</v>
      </c>
      <c r="E69" s="185">
        <v>20398.099999999999</v>
      </c>
      <c r="F69" s="185">
        <v>0</v>
      </c>
      <c r="G69" s="300">
        <v>0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4585.0300000000007</v>
      </c>
      <c r="P69" s="185">
        <v>22045.359999999997</v>
      </c>
      <c r="Q69" s="185">
        <v>882</v>
      </c>
      <c r="R69" s="224">
        <v>3910.51</v>
      </c>
      <c r="S69" s="185">
        <v>2835.74</v>
      </c>
      <c r="T69" s="300">
        <v>0</v>
      </c>
      <c r="U69" s="185">
        <v>88544.02</v>
      </c>
      <c r="V69" s="185">
        <v>2113.3000000000002</v>
      </c>
      <c r="W69" s="300">
        <v>0</v>
      </c>
      <c r="X69" s="185">
        <v>0</v>
      </c>
      <c r="Y69" s="185">
        <v>19561.380000000005</v>
      </c>
      <c r="Z69" s="185">
        <v>26891.72</v>
      </c>
      <c r="AA69" s="185">
        <v>0</v>
      </c>
      <c r="AB69" s="185">
        <v>33452.899999999994</v>
      </c>
      <c r="AC69" s="185">
        <v>2803.9700000000003</v>
      </c>
      <c r="AD69" s="185">
        <v>0</v>
      </c>
      <c r="AE69" s="185">
        <v>7238.8500000000013</v>
      </c>
      <c r="AF69" s="185">
        <v>0</v>
      </c>
      <c r="AG69" s="185">
        <v>61392.74</v>
      </c>
      <c r="AH69" s="185">
        <v>0</v>
      </c>
      <c r="AI69" s="185">
        <v>0</v>
      </c>
      <c r="AJ69" s="185">
        <v>5589.1299999999992</v>
      </c>
      <c r="AK69" s="185">
        <v>1940.6</v>
      </c>
      <c r="AL69" s="185">
        <v>382.79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504.07</v>
      </c>
      <c r="AW69" s="185">
        <v>0</v>
      </c>
      <c r="AX69" s="185">
        <v>33993.26</v>
      </c>
      <c r="AY69" s="185">
        <v>39215.409999999996</v>
      </c>
      <c r="AZ69" s="185">
        <v>0</v>
      </c>
      <c r="BA69" s="185">
        <v>0</v>
      </c>
      <c r="BB69" s="185">
        <v>0</v>
      </c>
      <c r="BC69" s="185">
        <v>0</v>
      </c>
      <c r="BD69" s="185">
        <v>-2381.2800000000002</v>
      </c>
      <c r="BE69" s="185">
        <v>23967.760000000002</v>
      </c>
      <c r="BF69" s="185">
        <v>6731.4800000000005</v>
      </c>
      <c r="BG69" s="185">
        <v>3318.1099999999997</v>
      </c>
      <c r="BH69" s="224">
        <v>3130.59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120247.67999999999</v>
      </c>
      <c r="BO69" s="185">
        <v>155.25</v>
      </c>
      <c r="BP69" s="185">
        <v>24.77</v>
      </c>
      <c r="BQ69" s="185">
        <v>0</v>
      </c>
      <c r="BR69" s="185">
        <v>0</v>
      </c>
      <c r="BS69" s="185">
        <v>4987.45</v>
      </c>
      <c r="BT69" s="185">
        <v>488.81999999999994</v>
      </c>
      <c r="BU69" s="185">
        <v>0</v>
      </c>
      <c r="BV69" s="185">
        <v>200</v>
      </c>
      <c r="BW69" s="185">
        <v>17016.88</v>
      </c>
      <c r="BX69" s="185">
        <v>0</v>
      </c>
      <c r="BY69" s="185">
        <v>72195.429999999993</v>
      </c>
      <c r="BZ69" s="185">
        <v>0</v>
      </c>
      <c r="CA69" s="185">
        <v>8362.7999999999993</v>
      </c>
      <c r="CB69" s="185">
        <v>0</v>
      </c>
      <c r="CC69" s="185">
        <v>55860745.324279957</v>
      </c>
      <c r="CD69" s="308">
        <v>4678102.43</v>
      </c>
      <c r="CE69" s="295">
        <f t="shared" si="0"/>
        <v>61181494.394279957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0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14108.99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150498.76999999999</v>
      </c>
      <c r="V70" s="300">
        <v>0</v>
      </c>
      <c r="W70" s="300">
        <v>0</v>
      </c>
      <c r="X70" s="185">
        <v>0</v>
      </c>
      <c r="Y70" s="185">
        <v>7200</v>
      </c>
      <c r="Z70" s="185">
        <v>0</v>
      </c>
      <c r="AA70" s="185">
        <v>0</v>
      </c>
      <c r="AB70" s="185">
        <v>1482786.21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350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200</v>
      </c>
      <c r="AX70" s="185">
        <v>0</v>
      </c>
      <c r="AY70" s="185">
        <v>445034.19</v>
      </c>
      <c r="AZ70" s="185">
        <v>73020.649999999994</v>
      </c>
      <c r="BA70" s="185">
        <v>29117.15</v>
      </c>
      <c r="BB70" s="185">
        <v>0</v>
      </c>
      <c r="BC70" s="185">
        <v>0</v>
      </c>
      <c r="BD70" s="185">
        <v>0</v>
      </c>
      <c r="BE70" s="185">
        <v>129950.13</v>
      </c>
      <c r="BF70" s="185">
        <v>88380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93833.44</v>
      </c>
      <c r="BO70" s="185">
        <v>0</v>
      </c>
      <c r="BP70" s="185">
        <v>0</v>
      </c>
      <c r="BQ70" s="185">
        <v>0</v>
      </c>
      <c r="BR70" s="185">
        <v>0</v>
      </c>
      <c r="BS70" s="185">
        <v>13781.4</v>
      </c>
      <c r="BT70" s="185">
        <v>0</v>
      </c>
      <c r="BU70" s="185">
        <v>0</v>
      </c>
      <c r="BV70" s="185">
        <v>0</v>
      </c>
      <c r="BW70" s="185">
        <v>25725</v>
      </c>
      <c r="BX70" s="185">
        <v>0</v>
      </c>
      <c r="BY70" s="185">
        <v>-128.88999999999999</v>
      </c>
      <c r="BZ70" s="185">
        <v>0</v>
      </c>
      <c r="CA70" s="185">
        <v>0</v>
      </c>
      <c r="CB70" s="185">
        <v>0</v>
      </c>
      <c r="CC70" s="185">
        <v>3607266.3400000012</v>
      </c>
      <c r="CD70" s="308"/>
      <c r="CE70" s="295">
        <f t="shared" si="0"/>
        <v>6161123.3800000008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2554121.6400000006</v>
      </c>
      <c r="D71" s="295">
        <f t="shared" ref="D71:AI71" si="5">SUM(D61:D69)-D70</f>
        <v>0</v>
      </c>
      <c r="E71" s="295">
        <f t="shared" si="5"/>
        <v>15481932.960000001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790.16000000000008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4030644.9099999988</v>
      </c>
      <c r="P71" s="295">
        <f t="shared" si="5"/>
        <v>4892840.4499999993</v>
      </c>
      <c r="Q71" s="295">
        <f t="shared" si="5"/>
        <v>538760.37</v>
      </c>
      <c r="R71" s="295">
        <f t="shared" si="5"/>
        <v>2125612.8099999996</v>
      </c>
      <c r="S71" s="295">
        <f t="shared" si="5"/>
        <v>5531679.5800000019</v>
      </c>
      <c r="T71" s="295">
        <f t="shared" si="5"/>
        <v>0</v>
      </c>
      <c r="U71" s="295">
        <f t="shared" si="5"/>
        <v>8832419.4100000001</v>
      </c>
      <c r="V71" s="295">
        <f t="shared" si="5"/>
        <v>517739.11</v>
      </c>
      <c r="W71" s="295">
        <f t="shared" si="5"/>
        <v>0</v>
      </c>
      <c r="X71" s="295">
        <f t="shared" si="5"/>
        <v>0</v>
      </c>
      <c r="Y71" s="295">
        <f t="shared" si="5"/>
        <v>6880021.5600000005</v>
      </c>
      <c r="Z71" s="295">
        <f t="shared" si="5"/>
        <v>9238477.1400000006</v>
      </c>
      <c r="AA71" s="295">
        <f t="shared" si="5"/>
        <v>0</v>
      </c>
      <c r="AB71" s="295">
        <f t="shared" si="5"/>
        <v>38622958.709999993</v>
      </c>
      <c r="AC71" s="295">
        <f t="shared" si="5"/>
        <v>2038899.9400000002</v>
      </c>
      <c r="AD71" s="295">
        <f t="shared" si="5"/>
        <v>0</v>
      </c>
      <c r="AE71" s="295">
        <f t="shared" si="5"/>
        <v>1346331.8800000001</v>
      </c>
      <c r="AF71" s="295">
        <f t="shared" si="5"/>
        <v>0</v>
      </c>
      <c r="AG71" s="295">
        <f t="shared" si="5"/>
        <v>7625349.6600000011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927841.85000000009</v>
      </c>
      <c r="AK71" s="295">
        <f t="shared" si="6"/>
        <v>384436.76</v>
      </c>
      <c r="AL71" s="295">
        <f t="shared" si="6"/>
        <v>266102.57999999996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517.08000000000004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378018.16000000003</v>
      </c>
      <c r="AW71" s="295">
        <f t="shared" si="6"/>
        <v>-200</v>
      </c>
      <c r="AX71" s="295">
        <f t="shared" si="6"/>
        <v>225402.78000000003</v>
      </c>
      <c r="AY71" s="295">
        <f t="shared" si="6"/>
        <v>1910833.44</v>
      </c>
      <c r="AZ71" s="295">
        <f t="shared" si="6"/>
        <v>-72891.75</v>
      </c>
      <c r="BA71" s="295">
        <f t="shared" si="6"/>
        <v>-238165.87999999995</v>
      </c>
      <c r="BB71" s="295">
        <f t="shared" si="6"/>
        <v>23501.21</v>
      </c>
      <c r="BC71" s="295">
        <f t="shared" si="6"/>
        <v>0</v>
      </c>
      <c r="BD71" s="295">
        <f t="shared" si="6"/>
        <v>115272.41</v>
      </c>
      <c r="BE71" s="295">
        <f t="shared" si="6"/>
        <v>7976852.6799999978</v>
      </c>
      <c r="BF71" s="295">
        <f t="shared" si="6"/>
        <v>2305422.2799999998</v>
      </c>
      <c r="BG71" s="295">
        <f t="shared" si="6"/>
        <v>6481.07</v>
      </c>
      <c r="BH71" s="295">
        <f t="shared" si="6"/>
        <v>280671.91000000009</v>
      </c>
      <c r="BI71" s="295">
        <f t="shared" si="6"/>
        <v>0</v>
      </c>
      <c r="BJ71" s="295">
        <f t="shared" si="6"/>
        <v>0</v>
      </c>
      <c r="BK71" s="295">
        <f t="shared" si="6"/>
        <v>4108</v>
      </c>
      <c r="BL71" s="295">
        <f t="shared" si="6"/>
        <v>80467</v>
      </c>
      <c r="BM71" s="295">
        <f t="shared" si="6"/>
        <v>0</v>
      </c>
      <c r="BN71" s="295">
        <f t="shared" si="6"/>
        <v>1962480.8599999999</v>
      </c>
      <c r="BO71" s="295">
        <f t="shared" si="6"/>
        <v>176955.94</v>
      </c>
      <c r="BP71" s="295">
        <f t="shared" ref="BP71:CC71" si="7">SUM(BP61:BP69)-BP70</f>
        <v>40237.079999999994</v>
      </c>
      <c r="BQ71" s="295">
        <f t="shared" si="7"/>
        <v>0</v>
      </c>
      <c r="BR71" s="295">
        <f t="shared" si="7"/>
        <v>0</v>
      </c>
      <c r="BS71" s="295">
        <f t="shared" si="7"/>
        <v>237343.54</v>
      </c>
      <c r="BT71" s="295">
        <f t="shared" si="7"/>
        <v>179415.8</v>
      </c>
      <c r="BU71" s="295">
        <f t="shared" si="7"/>
        <v>0</v>
      </c>
      <c r="BV71" s="295">
        <f t="shared" si="7"/>
        <v>147111.07999999999</v>
      </c>
      <c r="BW71" s="295">
        <f t="shared" si="7"/>
        <v>4185112.1400000006</v>
      </c>
      <c r="BX71" s="295">
        <f t="shared" si="7"/>
        <v>0</v>
      </c>
      <c r="BY71" s="295">
        <f t="shared" si="7"/>
        <v>5075717.29</v>
      </c>
      <c r="BZ71" s="295">
        <f t="shared" si="7"/>
        <v>0</v>
      </c>
      <c r="CA71" s="295">
        <f t="shared" si="7"/>
        <v>245814.24000000002</v>
      </c>
      <c r="CB71" s="295">
        <f t="shared" si="7"/>
        <v>0</v>
      </c>
      <c r="CC71" s="295">
        <f t="shared" si="7"/>
        <v>54407797.944279954</v>
      </c>
      <c r="CD71" s="301">
        <f>CD69-CD70</f>
        <v>4678102.43</v>
      </c>
      <c r="CE71" s="295">
        <f>SUM(CE61:CE69)-CE70</f>
        <v>196169340.21427992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9307884</v>
      </c>
      <c r="D73" s="300">
        <v>0</v>
      </c>
      <c r="E73" s="185">
        <v>63447819</v>
      </c>
      <c r="F73" s="185">
        <v>0</v>
      </c>
      <c r="G73" s="300">
        <v>0</v>
      </c>
      <c r="H73" s="300">
        <v>0</v>
      </c>
      <c r="I73" s="185">
        <v>0</v>
      </c>
      <c r="J73" s="185">
        <v>11565</v>
      </c>
      <c r="K73" s="185">
        <v>0</v>
      </c>
      <c r="L73" s="185">
        <v>0</v>
      </c>
      <c r="M73" s="300">
        <v>0</v>
      </c>
      <c r="N73" s="300">
        <v>0</v>
      </c>
      <c r="O73" s="300">
        <v>13202743.749999998</v>
      </c>
      <c r="P73" s="185">
        <v>12609138</v>
      </c>
      <c r="Q73" s="185">
        <v>1514096</v>
      </c>
      <c r="R73" s="185">
        <v>2019019</v>
      </c>
      <c r="S73" s="185">
        <v>6752346.2800000003</v>
      </c>
      <c r="T73" s="185">
        <v>0</v>
      </c>
      <c r="U73" s="185">
        <v>23491702.32</v>
      </c>
      <c r="V73" s="185">
        <v>4299698.74</v>
      </c>
      <c r="W73" s="185">
        <v>0</v>
      </c>
      <c r="X73" s="185">
        <v>0</v>
      </c>
      <c r="Y73" s="185">
        <v>10372103.130000001</v>
      </c>
      <c r="Z73" s="185">
        <v>118096</v>
      </c>
      <c r="AA73" s="185">
        <v>0</v>
      </c>
      <c r="AB73" s="185">
        <v>17906655.999999996</v>
      </c>
      <c r="AC73" s="185">
        <v>16703633</v>
      </c>
      <c r="AD73" s="185">
        <v>0</v>
      </c>
      <c r="AE73" s="185">
        <v>1829896.97</v>
      </c>
      <c r="AF73" s="185">
        <v>0</v>
      </c>
      <c r="AG73" s="185">
        <v>22831699</v>
      </c>
      <c r="AH73" s="185">
        <v>0</v>
      </c>
      <c r="AI73" s="185">
        <v>0</v>
      </c>
      <c r="AJ73" s="185">
        <v>380.36</v>
      </c>
      <c r="AK73" s="185">
        <v>736924.91</v>
      </c>
      <c r="AL73" s="185">
        <v>455002.98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207610404.44</v>
      </c>
      <c r="CF73" s="2"/>
    </row>
    <row r="74" spans="1:84" ht="12.65" customHeight="1" x14ac:dyDescent="0.35">
      <c r="A74" s="302" t="s">
        <v>246</v>
      </c>
      <c r="B74" s="295"/>
      <c r="C74" s="300">
        <v>160727</v>
      </c>
      <c r="D74" s="300">
        <v>0</v>
      </c>
      <c r="E74" s="185">
        <v>23594681.000000238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1505397</v>
      </c>
      <c r="P74" s="185">
        <v>36015827.920000002</v>
      </c>
      <c r="Q74" s="185">
        <v>3945365</v>
      </c>
      <c r="R74" s="185">
        <v>4703920</v>
      </c>
      <c r="S74" s="185">
        <v>17620605.009999994</v>
      </c>
      <c r="T74" s="185">
        <v>0</v>
      </c>
      <c r="U74" s="185">
        <v>63986206.979999982</v>
      </c>
      <c r="V74" s="185">
        <v>8889853.3499999996</v>
      </c>
      <c r="W74" s="185">
        <v>0</v>
      </c>
      <c r="X74" s="185">
        <v>0</v>
      </c>
      <c r="Y74" s="185">
        <v>66872452.23999998</v>
      </c>
      <c r="Z74" s="185">
        <v>72821910</v>
      </c>
      <c r="AA74" s="185">
        <v>0</v>
      </c>
      <c r="AB74" s="185">
        <v>239838339.19</v>
      </c>
      <c r="AC74" s="185">
        <v>8752349</v>
      </c>
      <c r="AD74" s="185">
        <v>0</v>
      </c>
      <c r="AE74" s="185">
        <v>2335665.0300000003</v>
      </c>
      <c r="AF74" s="185">
        <v>0</v>
      </c>
      <c r="AG74" s="185">
        <v>86082377.269999996</v>
      </c>
      <c r="AH74" s="185">
        <v>0</v>
      </c>
      <c r="AI74" s="185">
        <v>0</v>
      </c>
      <c r="AJ74" s="185">
        <v>2112767.2600000002</v>
      </c>
      <c r="AK74" s="185">
        <v>1774589.09</v>
      </c>
      <c r="AL74" s="185">
        <v>1107139.02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642120171.36000013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9468611</v>
      </c>
      <c r="D75" s="295">
        <f t="shared" si="9"/>
        <v>0</v>
      </c>
      <c r="E75" s="295">
        <f t="shared" si="9"/>
        <v>87042500.000000238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11565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14708140.749999998</v>
      </c>
      <c r="P75" s="295">
        <f t="shared" si="9"/>
        <v>48624965.920000002</v>
      </c>
      <c r="Q75" s="295">
        <f t="shared" si="9"/>
        <v>5459461</v>
      </c>
      <c r="R75" s="295">
        <f t="shared" si="9"/>
        <v>6722939</v>
      </c>
      <c r="S75" s="295">
        <f t="shared" si="9"/>
        <v>24372951.289999995</v>
      </c>
      <c r="T75" s="295">
        <f t="shared" si="9"/>
        <v>0</v>
      </c>
      <c r="U75" s="295">
        <f t="shared" si="9"/>
        <v>87477909.299999982</v>
      </c>
      <c r="V75" s="295">
        <f t="shared" si="9"/>
        <v>13189552.09</v>
      </c>
      <c r="W75" s="295">
        <f t="shared" si="9"/>
        <v>0</v>
      </c>
      <c r="X75" s="295">
        <f t="shared" si="9"/>
        <v>0</v>
      </c>
      <c r="Y75" s="295">
        <f t="shared" si="9"/>
        <v>77244555.369999975</v>
      </c>
      <c r="Z75" s="295">
        <f t="shared" si="9"/>
        <v>72940006</v>
      </c>
      <c r="AA75" s="295">
        <f t="shared" si="9"/>
        <v>0</v>
      </c>
      <c r="AB75" s="295">
        <f t="shared" si="9"/>
        <v>257744995.19</v>
      </c>
      <c r="AC75" s="295">
        <f t="shared" si="9"/>
        <v>25455982</v>
      </c>
      <c r="AD75" s="295">
        <f t="shared" si="9"/>
        <v>0</v>
      </c>
      <c r="AE75" s="295">
        <f t="shared" si="9"/>
        <v>4165562</v>
      </c>
      <c r="AF75" s="295">
        <f t="shared" si="9"/>
        <v>0</v>
      </c>
      <c r="AG75" s="295">
        <f t="shared" si="9"/>
        <v>108914076.27</v>
      </c>
      <c r="AH75" s="295">
        <f t="shared" si="9"/>
        <v>0</v>
      </c>
      <c r="AI75" s="295">
        <f t="shared" si="9"/>
        <v>0</v>
      </c>
      <c r="AJ75" s="295">
        <f t="shared" si="9"/>
        <v>2113147.62</v>
      </c>
      <c r="AK75" s="295">
        <f t="shared" si="9"/>
        <v>2511514</v>
      </c>
      <c r="AL75" s="295">
        <f t="shared" si="9"/>
        <v>1562142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849730575.80000007</v>
      </c>
      <c r="CF75" s="2"/>
    </row>
    <row r="76" spans="1:84" ht="12.65" customHeight="1" x14ac:dyDescent="0.35">
      <c r="A76" s="302" t="s">
        <v>248</v>
      </c>
      <c r="B76" s="295"/>
      <c r="C76" s="300">
        <v>2562.6799999999998</v>
      </c>
      <c r="D76" s="300">
        <v>0</v>
      </c>
      <c r="E76" s="185">
        <v>20945.620000000006</v>
      </c>
      <c r="F76" s="185">
        <v>0</v>
      </c>
      <c r="G76" s="300">
        <v>0</v>
      </c>
      <c r="H76" s="300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5920.39</v>
      </c>
      <c r="P76" s="185">
        <v>9039.2299999999977</v>
      </c>
      <c r="Q76" s="185">
        <v>0</v>
      </c>
      <c r="R76" s="185">
        <v>422.04</v>
      </c>
      <c r="S76" s="185">
        <v>3003.7200000000003</v>
      </c>
      <c r="T76" s="185">
        <v>0</v>
      </c>
      <c r="U76" s="185">
        <v>3371.4900000000002</v>
      </c>
      <c r="V76" s="185">
        <v>221.81</v>
      </c>
      <c r="W76" s="185">
        <v>0</v>
      </c>
      <c r="X76" s="185">
        <v>0</v>
      </c>
      <c r="Y76" s="185">
        <v>7036.949999999998</v>
      </c>
      <c r="Z76" s="185">
        <v>0</v>
      </c>
      <c r="AA76" s="185">
        <v>0</v>
      </c>
      <c r="AB76" s="185">
        <v>1919.6599999999999</v>
      </c>
      <c r="AC76" s="185">
        <v>1326.7599999999998</v>
      </c>
      <c r="AD76" s="185">
        <v>0</v>
      </c>
      <c r="AE76" s="185">
        <v>3739.07</v>
      </c>
      <c r="AF76" s="185">
        <v>0</v>
      </c>
      <c r="AG76" s="185">
        <v>8901.7300000000014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3825.79</v>
      </c>
      <c r="AZ76" s="185">
        <v>0</v>
      </c>
      <c r="BA76" s="185">
        <v>235.49</v>
      </c>
      <c r="BB76" s="185">
        <v>529.61</v>
      </c>
      <c r="BC76" s="185">
        <v>0</v>
      </c>
      <c r="BD76" s="185">
        <v>2864.86</v>
      </c>
      <c r="BE76" s="185">
        <v>10631.860000000002</v>
      </c>
      <c r="BF76" s="185">
        <v>1389.62</v>
      </c>
      <c r="BG76" s="185">
        <v>64.47</v>
      </c>
      <c r="BH76" s="185">
        <v>396.65</v>
      </c>
      <c r="BI76" s="185">
        <v>0</v>
      </c>
      <c r="BJ76" s="185">
        <v>0</v>
      </c>
      <c r="BK76" s="185">
        <v>95.58</v>
      </c>
      <c r="BL76" s="185">
        <v>1872.29</v>
      </c>
      <c r="BM76" s="185">
        <v>0</v>
      </c>
      <c r="BN76" s="185">
        <v>2076.0600000000004</v>
      </c>
      <c r="BO76" s="185">
        <v>0</v>
      </c>
      <c r="BP76" s="185">
        <v>0</v>
      </c>
      <c r="BQ76" s="185">
        <v>0</v>
      </c>
      <c r="BR76" s="185">
        <v>0</v>
      </c>
      <c r="BS76" s="185">
        <v>542.20000000000005</v>
      </c>
      <c r="BT76" s="185">
        <v>618.19999999999993</v>
      </c>
      <c r="BU76" s="185">
        <v>0</v>
      </c>
      <c r="BV76" s="185">
        <v>235.05</v>
      </c>
      <c r="BW76" s="185">
        <v>1021.99</v>
      </c>
      <c r="BX76" s="185">
        <v>0</v>
      </c>
      <c r="BY76" s="185">
        <v>2276.5199999999995</v>
      </c>
      <c r="BZ76" s="185">
        <v>0</v>
      </c>
      <c r="CA76" s="185">
        <v>0</v>
      </c>
      <c r="CB76" s="185">
        <v>0</v>
      </c>
      <c r="CC76" s="185">
        <v>1076.98</v>
      </c>
      <c r="CD76" s="305" t="s">
        <v>221</v>
      </c>
      <c r="CE76" s="295">
        <f t="shared" si="8"/>
        <v>98164.369999999981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0</v>
      </c>
      <c r="D77" s="300">
        <v>0</v>
      </c>
      <c r="E77" s="300">
        <v>0</v>
      </c>
      <c r="F77" s="300">
        <v>0</v>
      </c>
      <c r="G77" s="300">
        <v>0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0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1780.757495148189</v>
      </c>
      <c r="D78" s="300">
        <v>0</v>
      </c>
      <c r="E78" s="300">
        <v>14554.712178471687</v>
      </c>
      <c r="F78" s="300">
        <v>0</v>
      </c>
      <c r="G78" s="300">
        <v>0</v>
      </c>
      <c r="H78" s="300">
        <v>0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4113.9661864533955</v>
      </c>
      <c r="P78" s="300">
        <v>6281.188666891052</v>
      </c>
      <c r="Q78" s="300">
        <v>0</v>
      </c>
      <c r="R78" s="300">
        <v>293.26755320693252</v>
      </c>
      <c r="S78" s="300">
        <v>2087.2277862731667</v>
      </c>
      <c r="T78" s="300">
        <v>0</v>
      </c>
      <c r="U78" s="300">
        <v>2342.7841507005041</v>
      </c>
      <c r="V78" s="300">
        <v>154.13154197902969</v>
      </c>
      <c r="W78" s="300">
        <v>0</v>
      </c>
      <c r="X78" s="300">
        <v>0</v>
      </c>
      <c r="Y78" s="300">
        <v>4889.8424522308851</v>
      </c>
      <c r="Z78" s="300">
        <v>0</v>
      </c>
      <c r="AA78" s="300">
        <v>0</v>
      </c>
      <c r="AB78" s="300">
        <v>1333.9351511449624</v>
      </c>
      <c r="AC78" s="300">
        <v>921.94024000765251</v>
      </c>
      <c r="AD78" s="300">
        <v>0</v>
      </c>
      <c r="AE78" s="300">
        <v>2598.2084877486614</v>
      </c>
      <c r="AF78" s="300">
        <v>0</v>
      </c>
      <c r="AG78" s="300">
        <v>6185.6425372209915</v>
      </c>
      <c r="AH78" s="300">
        <v>0</v>
      </c>
      <c r="AI78" s="300">
        <v>0</v>
      </c>
      <c r="AJ78" s="300">
        <v>0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>
        <v>0</v>
      </c>
      <c r="AX78" s="305" t="s">
        <v>221</v>
      </c>
      <c r="AY78" s="305" t="s">
        <v>221</v>
      </c>
      <c r="AZ78" s="305" t="s">
        <v>221</v>
      </c>
      <c r="BA78" s="300">
        <v>163.63751328002212</v>
      </c>
      <c r="BB78" s="300">
        <v>368.01589625135887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275.62452606276599</v>
      </c>
      <c r="BI78" s="300">
        <v>0</v>
      </c>
      <c r="BJ78" s="305" t="s">
        <v>221</v>
      </c>
      <c r="BK78" s="300">
        <v>66.416720537196966</v>
      </c>
      <c r="BL78" s="300">
        <v>1301.0186408724471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376.76444732442138</v>
      </c>
      <c r="BT78" s="300">
        <v>429.57539899660134</v>
      </c>
      <c r="BU78" s="300">
        <v>0</v>
      </c>
      <c r="BV78" s="300">
        <v>163.33176566507791</v>
      </c>
      <c r="BW78" s="300">
        <v>710.16137499278022</v>
      </c>
      <c r="BX78" s="300">
        <v>0</v>
      </c>
      <c r="BY78" s="300">
        <v>1581.9103644835698</v>
      </c>
      <c r="BZ78" s="300">
        <v>0</v>
      </c>
      <c r="CA78" s="300">
        <v>0</v>
      </c>
      <c r="CB78" s="300">
        <v>0</v>
      </c>
      <c r="CC78" s="305" t="s">
        <v>221</v>
      </c>
      <c r="CD78" s="305" t="s">
        <v>221</v>
      </c>
      <c r="CE78" s="295">
        <f t="shared" si="8"/>
        <v>52974.061075943362</v>
      </c>
      <c r="CF78" s="295"/>
    </row>
    <row r="79" spans="1:84" ht="12.65" customHeight="1" x14ac:dyDescent="0.35">
      <c r="A79" s="302" t="s">
        <v>251</v>
      </c>
      <c r="B79" s="295"/>
      <c r="C79" s="225">
        <v>29096.435033442227</v>
      </c>
      <c r="D79" s="225">
        <v>0</v>
      </c>
      <c r="E79" s="300">
        <v>267476.02646242431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35.538504133474206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296608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12.89</v>
      </c>
      <c r="D80" s="187">
        <v>0</v>
      </c>
      <c r="E80" s="187">
        <v>93.67</v>
      </c>
      <c r="F80" s="187">
        <v>0</v>
      </c>
      <c r="G80" s="187">
        <v>0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19.72</v>
      </c>
      <c r="P80" s="187">
        <v>20.75</v>
      </c>
      <c r="Q80" s="187">
        <v>3.19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0.15000000000000002</v>
      </c>
      <c r="Z80" s="187">
        <v>22.349999999999998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36.99</v>
      </c>
      <c r="AH80" s="187">
        <v>0</v>
      </c>
      <c r="AI80" s="187">
        <v>0</v>
      </c>
      <c r="AJ80" s="187">
        <v>0.88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0.01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210.61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4047</v>
      </c>
      <c r="D111" s="174">
        <v>18236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631</v>
      </c>
      <c r="D114" s="174">
        <v>972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6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>
        <v>27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58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10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101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128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11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2103</v>
      </c>
      <c r="C138" s="189">
        <v>1114</v>
      </c>
      <c r="D138" s="174">
        <v>830</v>
      </c>
      <c r="E138" s="295">
        <f>SUM(B138:D138)</f>
        <v>4047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11292</v>
      </c>
      <c r="C139" s="189">
        <v>4361</v>
      </c>
      <c r="D139" s="174">
        <v>2583</v>
      </c>
      <c r="E139" s="295">
        <f>SUM(B139:D139)</f>
        <v>18236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151969.9238657821</v>
      </c>
      <c r="C140" s="174">
        <v>53860.958980856121</v>
      </c>
      <c r="D140" s="174">
        <v>90235.117153361934</v>
      </c>
      <c r="E140" s="295">
        <f>SUM(B140:D140)</f>
        <v>296066.00000000012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123011203.64000002</v>
      </c>
      <c r="C141" s="189">
        <v>50304201.230000004</v>
      </c>
      <c r="D141" s="174">
        <v>34294999.57</v>
      </c>
      <c r="E141" s="295">
        <f>SUM(B141:D141)</f>
        <v>207610404.44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329598630.82999998</v>
      </c>
      <c r="C142" s="189">
        <v>116815866.48000002</v>
      </c>
      <c r="D142" s="174">
        <v>195705674.05000007</v>
      </c>
      <c r="E142" s="295">
        <f>SUM(B142:D142)</f>
        <v>642120171.36000013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4165221.8199999984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238282.23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-72083.8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1111869.3400000001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115714.47000000012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5559004.0599999987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2742626.43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1040426.0499999999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3783052.48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2110.12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2110.12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16368.65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4209459.6999999993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4225828.3499999996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-51595.53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501759.49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450163.95999999996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1127060.06</v>
      </c>
      <c r="C195" s="189">
        <v>0</v>
      </c>
      <c r="D195" s="174">
        <v>0</v>
      </c>
      <c r="E195" s="295">
        <f t="shared" ref="E195:E203" si="10">SUM(B195:C195)-D195</f>
        <v>1127060.06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1145174.5699999998</v>
      </c>
      <c r="C196" s="189">
        <v>0</v>
      </c>
      <c r="D196" s="174">
        <v>0</v>
      </c>
      <c r="E196" s="295">
        <f t="shared" si="10"/>
        <v>1145174.5699999998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33586074.710000001</v>
      </c>
      <c r="C197" s="189">
        <v>633653.55000000005</v>
      </c>
      <c r="D197" s="174">
        <v>-26500</v>
      </c>
      <c r="E197" s="295">
        <f t="shared" si="10"/>
        <v>34246228.259999998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12453450.699999999</v>
      </c>
      <c r="C199" s="189">
        <v>0</v>
      </c>
      <c r="D199" s="174">
        <v>0</v>
      </c>
      <c r="E199" s="295">
        <f t="shared" si="10"/>
        <v>12453450.699999999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41755651.730000004</v>
      </c>
      <c r="C200" s="189">
        <v>487294.64</v>
      </c>
      <c r="D200" s="174">
        <v>-26699.63</v>
      </c>
      <c r="E200" s="295">
        <f t="shared" si="10"/>
        <v>42269646.000000007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1085431.3999999999</v>
      </c>
      <c r="C202" s="189">
        <v>0</v>
      </c>
      <c r="D202" s="174">
        <v>0</v>
      </c>
      <c r="E202" s="295">
        <f t="shared" si="10"/>
        <v>1085431.3999999999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1601523.2199999928</v>
      </c>
      <c r="C203" s="189">
        <v>93451.789999999106</v>
      </c>
      <c r="D203" s="174">
        <v>-31494.89</v>
      </c>
      <c r="E203" s="295">
        <f t="shared" si="10"/>
        <v>1726469.8999999918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92754366.390000015</v>
      </c>
      <c r="C204" s="303">
        <f>SUM(C195:C203)</f>
        <v>1214399.9799999991</v>
      </c>
      <c r="D204" s="295">
        <f>SUM(D195:D203)</f>
        <v>-84694.52</v>
      </c>
      <c r="E204" s="295">
        <f>SUM(E195:E203)</f>
        <v>94053460.890000001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1701473.71</v>
      </c>
      <c r="C209" s="189">
        <v>243459.17</v>
      </c>
      <c r="D209" s="174">
        <v>0</v>
      </c>
      <c r="E209" s="295">
        <f t="shared" ref="E209:E216" si="11">SUM(B209:C209)-D209</f>
        <v>1944932.88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20078784</v>
      </c>
      <c r="C210" s="189">
        <v>1739477.5700000119</v>
      </c>
      <c r="D210" s="174">
        <v>-21420.83</v>
      </c>
      <c r="E210" s="295">
        <f t="shared" si="11"/>
        <v>21839682.40000001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11226559.76</v>
      </c>
      <c r="C212" s="189">
        <v>258583.13999999955</v>
      </c>
      <c r="D212" s="174">
        <v>0</v>
      </c>
      <c r="E212" s="295">
        <f t="shared" si="11"/>
        <v>11485142.899999999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35287598.890000008</v>
      </c>
      <c r="C213" s="189">
        <v>1968708.9300000016</v>
      </c>
      <c r="D213" s="174">
        <v>-15615.94</v>
      </c>
      <c r="E213" s="295">
        <f t="shared" si="11"/>
        <v>37271923.760000005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68294416.360000014</v>
      </c>
      <c r="C217" s="303">
        <f>SUM(C208:C216)</f>
        <v>4210228.8100000136</v>
      </c>
      <c r="D217" s="295">
        <f>SUM(D208:D216)</f>
        <v>-37036.770000000004</v>
      </c>
      <c r="E217" s="295">
        <f>SUM(E208:E216)</f>
        <v>72541681.940000013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9009273.0199999996</v>
      </c>
      <c r="D221" s="312">
        <f>C221</f>
        <v>9009273.0199999996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360131352.76999998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141431262.01999998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5518512.5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22501835.979999997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80488640.299999997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2086408.8599999994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612158012.42999995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1016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1340842.1500000001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9355873.0300000012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10696715.180000002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631864000.62999988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32853.21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100795167.67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75435629.089999989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2516681.79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2038506.55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1436.13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29949016.260000005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11079585.52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11079585.52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1127060.06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1145174.57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34246228.260000005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12453450.699999999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42269646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1085431.3999999997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1726469.9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94053460.890000015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72541681.939999998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21511778.950000018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11307269.289999999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11307269.289999999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12463859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0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12463859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86311509.020000011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2785916.5999999996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5546889.4000000004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13195705.650000004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21528511.650000006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7624813.8499999996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7624813.8499999996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438486.79000000004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12499193.98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21728810.149999999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34666490.920000002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34666490.920000002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22491692.599999849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86311509.019999862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86311509.020000011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207610404.43999994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642120171.35999978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849730575.79999971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9009273.0199999996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612158012.43000019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10696715.180000002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631864000.63000011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217866575.1699996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6161123.3799999999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6161123.3799999999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224027698.54999959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58511610.740000054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5559004.0599999959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2126912.66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49490383.069999985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980265.88000000024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16478868.370000003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4218873.4999999991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3783052.48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2110.12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4225828.3499999996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450163.95999999996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56503391.964279957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202330465.15427998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21697233.395719618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2036103.3399999999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23733336.735719617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23733336.735719617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Providence Centralia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4047</v>
      </c>
      <c r="C414" s="2">
        <f>E138</f>
        <v>4047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18236</v>
      </c>
      <c r="C415" s="2">
        <f>E139</f>
        <v>18236</v>
      </c>
      <c r="D415" s="2">
        <f>SUM(C59:H59)+N59</f>
        <v>18236.112874607137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-0.11287460713454101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631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972</v>
      </c>
      <c r="C424" s="2"/>
      <c r="D424" s="2">
        <f>J59</f>
        <v>972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58511610.740000054</v>
      </c>
      <c r="C427" s="2">
        <f t="shared" ref="C427:C434" si="13">CE61</f>
        <v>58511610.739999987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5559004.0599999959</v>
      </c>
      <c r="C428" s="2">
        <f t="shared" si="13"/>
        <v>5559004</v>
      </c>
      <c r="D428" s="2">
        <f>D173</f>
        <v>5559004.0599999987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2126912.66</v>
      </c>
      <c r="C429" s="2">
        <f t="shared" si="13"/>
        <v>2126912.6599999997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49490383.069999985</v>
      </c>
      <c r="C430" s="2">
        <f t="shared" si="13"/>
        <v>49490383.06999997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980265.88000000024</v>
      </c>
      <c r="C431" s="2">
        <f t="shared" si="13"/>
        <v>980265.88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16478868.370000003</v>
      </c>
      <c r="C432" s="2">
        <f t="shared" si="13"/>
        <v>16478868.369999999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4218873.4999999991</v>
      </c>
      <c r="C433" s="2">
        <f t="shared" si="13"/>
        <v>4218872</v>
      </c>
      <c r="D433" s="2">
        <f>C217</f>
        <v>4210228.8100000136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3783052.48</v>
      </c>
      <c r="C434" s="2">
        <f t="shared" si="13"/>
        <v>3783052.4800000004</v>
      </c>
      <c r="D434" s="2">
        <f>D177</f>
        <v>3783052.48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2110.12</v>
      </c>
      <c r="C435" s="2"/>
      <c r="D435" s="2">
        <f>D181</f>
        <v>2110.12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4225828.3499999996</v>
      </c>
      <c r="C436" s="2"/>
      <c r="D436" s="2">
        <f>D186</f>
        <v>4225828.3499999996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450163.95999999996</v>
      </c>
      <c r="C437" s="2"/>
      <c r="D437" s="2">
        <f>D190</f>
        <v>450163.95999999996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4678102.43</v>
      </c>
      <c r="C438" s="2">
        <f>CD69</f>
        <v>4678102.43</v>
      </c>
      <c r="D438" s="2">
        <f>D181+D186+D190</f>
        <v>4678102.43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56503391.964279957</v>
      </c>
      <c r="C439" s="2">
        <f>SUM(C69:CC69)</f>
        <v>56503391.964279957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61181494.394279957</v>
      </c>
      <c r="C440" s="2">
        <f>CE69</f>
        <v>61181494.394279957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202330465.15427998</v>
      </c>
      <c r="C441" s="2">
        <f>SUM(C427:C437)+C440</f>
        <v>202330463.59427992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9009273.0199999996</v>
      </c>
      <c r="C444" s="2">
        <f>C363</f>
        <v>9009273.0199999996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612158012.42999995</v>
      </c>
      <c r="C445" s="2">
        <f>C364</f>
        <v>612158012.43000019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10696715.180000002</v>
      </c>
      <c r="C446" s="2">
        <f>C365</f>
        <v>10696715.180000002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631864000.62999988</v>
      </c>
      <c r="C448" s="2">
        <f>D367</f>
        <v>631864000.63000011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1016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1340842.1500000001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9355873.0300000012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6161123.3799999999</v>
      </c>
      <c r="C458" s="2">
        <f>CE70</f>
        <v>6161123.3800000008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207610404.43999994</v>
      </c>
      <c r="C463" s="2">
        <f>CE73</f>
        <v>207610404.44</v>
      </c>
      <c r="D463" s="2">
        <f>E141+E147+E153</f>
        <v>207610404.44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642120171.35999978</v>
      </c>
      <c r="C464" s="2">
        <f>CE74</f>
        <v>642120171.36000013</v>
      </c>
      <c r="D464" s="2">
        <f>E142+E148+E154</f>
        <v>642120171.36000013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849730575.79999971</v>
      </c>
      <c r="C465" s="2">
        <f>CE75</f>
        <v>849730575.80000007</v>
      </c>
      <c r="D465" s="2">
        <f>D463+D464</f>
        <v>849730575.80000019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1127060.06</v>
      </c>
      <c r="C468" s="2">
        <f>E195</f>
        <v>1127060.06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1145174.57</v>
      </c>
      <c r="C469" s="2">
        <f>E196</f>
        <v>1145174.5699999998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34246228.260000005</v>
      </c>
      <c r="C470" s="2">
        <f>E197</f>
        <v>34246228.259999998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12453450.699999999</v>
      </c>
      <c r="C472" s="2">
        <f>E199</f>
        <v>12453450.699999999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42269646</v>
      </c>
      <c r="C473" s="2">
        <f>SUM(E200:E201)</f>
        <v>42269646.000000007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1085431.3999999997</v>
      </c>
      <c r="C474" s="2">
        <f>E202</f>
        <v>1085431.3999999999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1726469.9</v>
      </c>
      <c r="C475" s="2">
        <f>E203</f>
        <v>1726469.8999999918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94053460.890000015</v>
      </c>
      <c r="C476" s="2">
        <f>E204</f>
        <v>94053460.890000001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72541681.939999998</v>
      </c>
      <c r="C478" s="2">
        <f>E217</f>
        <v>72541681.940000013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86311509.020000011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86311509.019999862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Providence Centralia Hospital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2508248.7300000004</v>
      </c>
      <c r="C496" s="333">
        <f>C71</f>
        <v>2554121.6400000006</v>
      </c>
      <c r="D496" s="333">
        <f>'[1]Prior Year'!C59</f>
        <v>1738.5518705603151</v>
      </c>
      <c r="E496" s="2">
        <f>C59</f>
        <v>1788.9018140773426</v>
      </c>
      <c r="F496" s="334">
        <f t="shared" ref="F496:G511" si="15">IF(B496=0,"",IF(D496=0,"",B496/D496))</f>
        <v>1442.7229767908052</v>
      </c>
      <c r="G496" s="334">
        <f t="shared" si="15"/>
        <v>1427.7595449347418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15070128.410000002</v>
      </c>
      <c r="C498" s="333">
        <f>E71</f>
        <v>15481932.960000001</v>
      </c>
      <c r="D498" s="333">
        <f>'[1]Prior Year'!E59</f>
        <v>18458.518004313442</v>
      </c>
      <c r="E498" s="2">
        <f>E59</f>
        <v>16447.211060529793</v>
      </c>
      <c r="F498" s="334">
        <f t="shared" si="15"/>
        <v>816.43219712863015</v>
      </c>
      <c r="G498" s="334">
        <f t="shared" si="15"/>
        <v>941.31052997512279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794.77</v>
      </c>
      <c r="C503" s="333">
        <f>J71</f>
        <v>790.16000000000008</v>
      </c>
      <c r="D503" s="333">
        <f>'[1]Prior Year'!J59</f>
        <v>1068</v>
      </c>
      <c r="E503" s="2">
        <f>J59</f>
        <v>972</v>
      </c>
      <c r="F503" s="334">
        <f t="shared" si="15"/>
        <v>0.74416666666666664</v>
      </c>
      <c r="G503" s="334">
        <f t="shared" si="15"/>
        <v>0.81292181069958858</v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-6.9874873755809697E-2</v>
      </c>
      <c r="E504" s="2">
        <f>K59</f>
        <v>-0.11287460713454101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3843618.0300000007</v>
      </c>
      <c r="C508" s="333">
        <f>O71</f>
        <v>4030644.9099999988</v>
      </c>
      <c r="D508" s="333">
        <f>'[1]Prior Year'!O59</f>
        <v>642</v>
      </c>
      <c r="E508" s="2">
        <f>O59</f>
        <v>631</v>
      </c>
      <c r="F508" s="334">
        <f t="shared" si="15"/>
        <v>5986.943971962618</v>
      </c>
      <c r="G508" s="334">
        <f t="shared" si="15"/>
        <v>6387.7098415213923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5059436.6800000006</v>
      </c>
      <c r="C509" s="333">
        <f>P71</f>
        <v>4892840.4499999993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490987.62</v>
      </c>
      <c r="C510" s="333">
        <f>Q71</f>
        <v>538760.37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38287.61</v>
      </c>
      <c r="C511" s="333">
        <f>R71</f>
        <v>2125612.8099999996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4624280.28</v>
      </c>
      <c r="C512" s="333">
        <f>S71</f>
        <v>5531679.5800000019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7947972.7000000002</v>
      </c>
      <c r="C514" s="333">
        <f>U71</f>
        <v>8832419.4100000001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467445.83999999997</v>
      </c>
      <c r="C515" s="333">
        <f>V71</f>
        <v>517739.11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0</v>
      </c>
      <c r="C516" s="333">
        <f>W71</f>
        <v>0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0</v>
      </c>
      <c r="C517" s="333">
        <f>X71</f>
        <v>0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6993600.0700000012</v>
      </c>
      <c r="C518" s="333">
        <f>Y71</f>
        <v>6880021.5600000005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8256583.9800000004</v>
      </c>
      <c r="C519" s="333">
        <f>Z71</f>
        <v>9238477.1400000006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0</v>
      </c>
      <c r="C520" s="333">
        <f>AA71</f>
        <v>0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34333608.859999999</v>
      </c>
      <c r="C521" s="333">
        <f>AB71</f>
        <v>38622958.709999993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1933865.79</v>
      </c>
      <c r="C522" s="333">
        <f>AC71</f>
        <v>2038899.9400000002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1448628.18</v>
      </c>
      <c r="C524" s="333">
        <f>AE71</f>
        <v>1346331.8800000001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7553621.6299999999</v>
      </c>
      <c r="C526" s="333">
        <f>AG71</f>
        <v>7625349.6600000011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1008625.5600000002</v>
      </c>
      <c r="C529" s="333">
        <f>AJ71</f>
        <v>927841.85000000009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391776.60000000003</v>
      </c>
      <c r="C530" s="333">
        <f>AK71</f>
        <v>384436.76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276864.09999999998</v>
      </c>
      <c r="C531" s="333">
        <f>AL71</f>
        <v>266102.57999999996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517.08000000000004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193885.90000000002</v>
      </c>
      <c r="C541" s="333">
        <f>AV71</f>
        <v>378018.16000000003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1052.1300000000001</v>
      </c>
      <c r="C542" s="333">
        <f>AW71</f>
        <v>-200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224382.12</v>
      </c>
      <c r="C543" s="333">
        <f>AX71</f>
        <v>225402.78000000003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1727986.5700000003</v>
      </c>
      <c r="C544" s="333">
        <f>AY71</f>
        <v>1910833.44</v>
      </c>
      <c r="D544" s="333">
        <f>'[1]Prior Year'!AY59</f>
        <v>0</v>
      </c>
      <c r="E544" s="2">
        <f>AY59</f>
        <v>0</v>
      </c>
      <c r="F544" s="334" t="str">
        <f t="shared" ref="F544:G550" si="19">IF(B544=0,"",IF(D544=0,"",B544/D544))</f>
        <v/>
      </c>
      <c r="G544" s="334" t="str">
        <f t="shared" si="19"/>
        <v/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-100780.49</v>
      </c>
      <c r="C545" s="333">
        <f>AZ71</f>
        <v>-72891.75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-202397.36000000002</v>
      </c>
      <c r="C546" s="333">
        <f>BA71</f>
        <v>-238165.87999999995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25581.919999999998</v>
      </c>
      <c r="C547" s="333">
        <f>BB71</f>
        <v>23501.21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175294.52000000002</v>
      </c>
      <c r="C549" s="333">
        <f>BD71</f>
        <v>115272.41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7840538.6899999985</v>
      </c>
      <c r="C550" s="333">
        <f>BE71</f>
        <v>7976852.6799999978</v>
      </c>
      <c r="D550" s="333">
        <f>'[1]Prior Year'!BE59</f>
        <v>98164.369999999981</v>
      </c>
      <c r="E550" s="2">
        <f>BE59</f>
        <v>98164.369999999981</v>
      </c>
      <c r="F550" s="334">
        <f t="shared" si="19"/>
        <v>79.871532715994618</v>
      </c>
      <c r="G550" s="334">
        <f t="shared" si="19"/>
        <v>81.260162725029446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2122761.4500000002</v>
      </c>
      <c r="C551" s="333">
        <f>BF71</f>
        <v>2305422.2799999998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9054.5300000000007</v>
      </c>
      <c r="C552" s="333">
        <f>BG71</f>
        <v>6481.07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309348.09000000003</v>
      </c>
      <c r="C553" s="333">
        <f>BH71</f>
        <v>280671.91000000009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0</v>
      </c>
      <c r="C555" s="333">
        <f>BJ71</f>
        <v>0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4319</v>
      </c>
      <c r="C556" s="333">
        <f>BK71</f>
        <v>4108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84601</v>
      </c>
      <c r="C557" s="333">
        <f>BL71</f>
        <v>80467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1437685.5199999996</v>
      </c>
      <c r="C559" s="333">
        <f>BN71</f>
        <v>1962480.8599999999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151245.90999999997</v>
      </c>
      <c r="C560" s="333">
        <f>BO71</f>
        <v>176955.94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91603.239999999991</v>
      </c>
      <c r="C561" s="333">
        <f>BP71</f>
        <v>40237.079999999994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221401.61999999997</v>
      </c>
      <c r="C564" s="333">
        <f>BS71</f>
        <v>237343.54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195548.40000000002</v>
      </c>
      <c r="C565" s="333">
        <f>BT71</f>
        <v>179415.8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150623.19</v>
      </c>
      <c r="C567" s="333">
        <f>BV71</f>
        <v>147111.07999999999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1212100.5099999998</v>
      </c>
      <c r="C568" s="333">
        <f>BW71</f>
        <v>4185112.1400000006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4692858.4099999992</v>
      </c>
      <c r="C570" s="333">
        <f>BY71</f>
        <v>5075717.29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242701.07</v>
      </c>
      <c r="C572" s="333">
        <f>CA71</f>
        <v>245814.24000000002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88.24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56551657.812229142</v>
      </c>
      <c r="C574" s="333">
        <f>CC71</f>
        <v>54407797.944279954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4680808.96</v>
      </c>
      <c r="C575" s="333">
        <f>CD71</f>
        <v>4678102.43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87532.50999999998</v>
      </c>
      <c r="E612" s="2">
        <f>SUM(C624:D647)+SUM(C668:D713)</f>
        <v>139061771.08618304</v>
      </c>
      <c r="F612" s="2">
        <f>CE64-(AX64+BD64+BE64+BG64+BJ64+BN64+BP64+BQ64+CB64+CC64+CD64)</f>
        <v>48271556.419999972</v>
      </c>
      <c r="G612" s="2">
        <f>CE77-(AX77+AY77+BD77+BE77+BG77+BJ77+BN77+BP77+BQ77+CB77+CC77+CD77)</f>
        <v>0</v>
      </c>
      <c r="H612" s="326">
        <f>CE60-(AX60+AY60+AZ60+BD60+BE60+BG60+BJ60+BN60+BO60+BP60+BQ60+BR60+CB60+CC60+CD60)</f>
        <v>604.01999999999953</v>
      </c>
      <c r="I612" s="2">
        <f>CE78-(AX78+AY78+AZ78+BD78+BE78+BF78+BG78+BJ78+BN78+BO78+BP78+BQ78+BR78+CB78+CC78+CD78)</f>
        <v>52974.061075943362</v>
      </c>
      <c r="J612" s="2">
        <f>CE79-(AX79+AY79+AZ79+BA79+BD79+BE79+BF79+BG79+BJ79+BN79+BO79+BP79+BQ79+BR79+CB79+CC79+CD79)</f>
        <v>296608</v>
      </c>
      <c r="K612" s="2">
        <f>CE75-(AW75+AX75+AY75+AZ75+BA75+BB75+BC75+BD75+BE75+BF75+BG75+BH75+BI75+BJ75+BK75+BL75+BM75+BN75+BO75+BP75+BQ75+BR75+BS75+BT75+BU75+BV75+BW75+BX75+CB75+CC75+CD75)</f>
        <v>849730575.80000007</v>
      </c>
      <c r="L612" s="326">
        <f>CE80-(AW80+AX80+AY80+AZ80+BA80+BB80+BC80+BD80+BE80+BF80+BG80+BH80+BI80+BJ80+BK80+BL80+BM80+BN80+BO80+BP80+BQ80+BR80+BS80+BT80+BU80+BV80+BW80+BX80+BY80+BZ80+CA80+CB80+CC80+CD80)</f>
        <v>210.61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7976852.6799999978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4678102.43</v>
      </c>
      <c r="D615" s="338">
        <f>SUM(C614:C615)</f>
        <v>12654955.109999998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225402.78000000003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6481.07</v>
      </c>
      <c r="D618" s="2">
        <f>(D615/D612)*BG76</f>
        <v>9320.7078826107008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1962480.8599999999</v>
      </c>
      <c r="D619" s="2">
        <f>(D615/D612)*BN76</f>
        <v>300145.01018726191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54407797.944279954</v>
      </c>
      <c r="D620" s="2">
        <f>(D615/D612)*CC76</f>
        <v>155703.6757470773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40237.079999999994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57107569.128096901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115272.41</v>
      </c>
      <c r="D624" s="2">
        <f>(D615/D612)*BD76</f>
        <v>414185.25181597786</v>
      </c>
      <c r="E624" s="2">
        <f>(E623/E612)*SUM(C624:D624)</f>
        <v>217428.84321398314</v>
      </c>
      <c r="F624" s="2">
        <f>SUM(C624:E624)</f>
        <v>746886.505029961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1910833.44</v>
      </c>
      <c r="D625" s="2">
        <f>(D615/D612)*AY76</f>
        <v>553111.07507698459</v>
      </c>
      <c r="E625" s="2">
        <f>(E623/E612)*SUM(C625:D625)</f>
        <v>1011851.644226145</v>
      </c>
      <c r="F625" s="2">
        <f>(F624/F612)*AY64</f>
        <v>9962.9700393646453</v>
      </c>
      <c r="G625" s="2">
        <f>SUM(C625:F625)</f>
        <v>3485759.1293424941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 t="e">
        <f>(G625/G612)*BR77</f>
        <v>#DIV/0!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176955.94</v>
      </c>
      <c r="D627" s="2">
        <f>(D615/D612)*BO76</f>
        <v>0</v>
      </c>
      <c r="E627" s="2">
        <f>(E623/E612)*SUM(C627:D627)</f>
        <v>72669.314486973599</v>
      </c>
      <c r="F627" s="2">
        <f>(F624/F612)*BO64</f>
        <v>0</v>
      </c>
      <c r="G627" s="2" t="e">
        <f>(G625/G612)*BO77</f>
        <v>#DIV/0!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-72891.75</v>
      </c>
      <c r="D628" s="2">
        <f>(D615/D612)*AZ76</f>
        <v>0</v>
      </c>
      <c r="E628" s="2">
        <f>(E623/E612)*SUM(C628:D628)</f>
        <v>-29933.96833277175</v>
      </c>
      <c r="F628" s="2">
        <f>(F624/F612)*AZ64</f>
        <v>-0.27386502776100707</v>
      </c>
      <c r="G628" s="2" t="e">
        <f>(G625/G612)*AZ77</f>
        <v>#DIV/0!</v>
      </c>
      <c r="H628" s="2" t="e">
        <f>SUM(C626:G628)</f>
        <v>#DIV/0!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2305422.2799999998</v>
      </c>
      <c r="D629" s="2">
        <f>(D615/D612)*BF76</f>
        <v>200903.39829119717</v>
      </c>
      <c r="E629" s="2">
        <f>(E623/E612)*SUM(C629:D629)</f>
        <v>1029256.0335783043</v>
      </c>
      <c r="F629" s="2">
        <f>(F624/F612)*BF64</f>
        <v>2395.1600951359701</v>
      </c>
      <c r="G629" s="2" t="e">
        <f>(G625/G612)*BF77</f>
        <v>#DIV/0!</v>
      </c>
      <c r="H629" s="2" t="e">
        <f>(H628/H612)*BF60</f>
        <v>#DIV/0!</v>
      </c>
      <c r="I629" s="2" t="e">
        <f>SUM(C629:H629)</f>
        <v>#DIV/0!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-238165.87999999995</v>
      </c>
      <c r="D630" s="2">
        <f>(D615/D612)*BA76</f>
        <v>34045.81199435387</v>
      </c>
      <c r="E630" s="2">
        <f>(E623/E612)*SUM(C630:D630)</f>
        <v>-83824.625581965389</v>
      </c>
      <c r="F630" s="2">
        <f>(F624/F612)*BA64</f>
        <v>0</v>
      </c>
      <c r="G630" s="2" t="e">
        <f>(G625/G612)*BA77</f>
        <v>#DIV/0!</v>
      </c>
      <c r="H630" s="2" t="e">
        <f>(H628/H612)*BA60</f>
        <v>#DIV/0!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-200</v>
      </c>
      <c r="D631" s="2">
        <f>(D615/D612)*AW76</f>
        <v>0</v>
      </c>
      <c r="E631" s="2">
        <f>(E623/E612)*SUM(C631:D631)</f>
        <v>-82.132664760474952</v>
      </c>
      <c r="F631" s="2">
        <f>(F624/F612)*AW64</f>
        <v>0</v>
      </c>
      <c r="G631" s="2" t="e">
        <f>(G625/G612)*AW77</f>
        <v>#DIV/0!</v>
      </c>
      <c r="H631" s="2" t="e">
        <f>(H628/H612)*AW60</f>
        <v>#DIV/0!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23501.21</v>
      </c>
      <c r="D632" s="2">
        <f>(D615/D612)*BB76</f>
        <v>76568.017709158579</v>
      </c>
      <c r="E632" s="2">
        <f>(E623/E612)*SUM(C632:D632)</f>
        <v>41094.761661379765</v>
      </c>
      <c r="F632" s="2">
        <f>(F624/F612)*BB64</f>
        <v>0.38681501096187437</v>
      </c>
      <c r="G632" s="2" t="e">
        <f>(G625/G612)*BB77</f>
        <v>#DIV/0!</v>
      </c>
      <c r="H632" s="2" t="e">
        <f>(H628/H612)*BB60</f>
        <v>#DIV/0!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 t="e">
        <f>(G625/G612)*BC77</f>
        <v>#DIV/0!</v>
      </c>
      <c r="H633" s="2" t="e">
        <f>(H628/H612)*BC60</f>
        <v>#DIV/0!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 t="e">
        <f>(G625/G612)*BI77</f>
        <v>#DIV/0!</v>
      </c>
      <c r="H634" s="2" t="e">
        <f>(H628/H612)*BI60</f>
        <v>#DIV/0!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4108</v>
      </c>
      <c r="D635" s="2">
        <f>(D615/D612)*BK76</f>
        <v>13818.415688226009</v>
      </c>
      <c r="E635" s="2">
        <f>(E623/E612)*SUM(C635:D635)</f>
        <v>7361.7214503899268</v>
      </c>
      <c r="F635" s="2">
        <f>(F624/F612)*BK64</f>
        <v>0</v>
      </c>
      <c r="G635" s="2" t="e">
        <f>(G625/G612)*BK77</f>
        <v>#DIV/0!</v>
      </c>
      <c r="H635" s="2" t="e">
        <f>(H628/H612)*BK60</f>
        <v>#DIV/0!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280671.91000000009</v>
      </c>
      <c r="D636" s="2">
        <f>(D615/D612)*BH76</f>
        <v>57345.413085738088</v>
      </c>
      <c r="E636" s="2">
        <f>(E623/E612)*SUM(C636:D636)</f>
        <v>138811.31740117041</v>
      </c>
      <c r="F636" s="2">
        <f>(F624/F612)*BH64</f>
        <v>1.6710408473552974E-2</v>
      </c>
      <c r="G636" s="2" t="e">
        <f>(G625/G612)*BH77</f>
        <v>#DIV/0!</v>
      </c>
      <c r="H636" s="2" t="e">
        <f>(H628/H612)*BH60</f>
        <v>#DIV/0!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80467</v>
      </c>
      <c r="D637" s="2">
        <f>(D615/D612)*BL76</f>
        <v>270685.09634765302</v>
      </c>
      <c r="E637" s="2">
        <f>(E623/E612)*SUM(C637:D637)</f>
        <v>144205.28704629894</v>
      </c>
      <c r="F637" s="2">
        <f>(F624/F612)*BL64</f>
        <v>0</v>
      </c>
      <c r="G637" s="2" t="e">
        <f>(G625/G612)*BL77</f>
        <v>#DIV/0!</v>
      </c>
      <c r="H637" s="2" t="e">
        <f>(H628/H612)*BL60</f>
        <v>#DIV/0!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 t="e">
        <f>(G625/G612)*BM77</f>
        <v>#DIV/0!</v>
      </c>
      <c r="H638" s="2" t="e">
        <f>(H628/H612)*BM60</f>
        <v>#DIV/0!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237343.54</v>
      </c>
      <c r="D639" s="2">
        <f>(D615/D612)*BS76</f>
        <v>78388.208685458696</v>
      </c>
      <c r="E639" s="2">
        <f>(E623/E612)*SUM(C639:D639)</f>
        <v>129659.44934510652</v>
      </c>
      <c r="F639" s="2">
        <f>(F624/F612)*BS64</f>
        <v>39.002402829281401</v>
      </c>
      <c r="G639" s="2" t="e">
        <f>(G625/G612)*BS77</f>
        <v>#DIV/0!</v>
      </c>
      <c r="H639" s="2" t="e">
        <f>(H628/H612)*BS60</f>
        <v>#DIV/0!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179415.8</v>
      </c>
      <c r="D640" s="2">
        <f>(D615/D612)*BT76</f>
        <v>89375.858740963769</v>
      </c>
      <c r="E640" s="2">
        <f>(E623/E612)*SUM(C640:D640)</f>
        <v>110382.87598891782</v>
      </c>
      <c r="F640" s="2">
        <f>(F624/F612)*BT64</f>
        <v>2.6233794043434315</v>
      </c>
      <c r="G640" s="2" t="e">
        <f>(G625/G612)*BT77</f>
        <v>#DIV/0!</v>
      </c>
      <c r="H640" s="2" t="e">
        <f>(H628/H612)*BT60</f>
        <v>#DIV/0!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 t="e">
        <f>(G625/G612)*BU77</f>
        <v>#DIV/0!</v>
      </c>
      <c r="H641" s="2" t="e">
        <f>(H628/H612)*BU60</f>
        <v>#DIV/0!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147111.07999999999</v>
      </c>
      <c r="D642" s="2">
        <f>(D615/D612)*BV76</f>
        <v>33982.199283506212</v>
      </c>
      <c r="E642" s="2">
        <f>(E623/E612)*SUM(C642:D642)</f>
        <v>74368.367988836399</v>
      </c>
      <c r="F642" s="2">
        <f>(F624/F612)*BV64</f>
        <v>1.5037820366153827</v>
      </c>
      <c r="G642" s="2" t="e">
        <f>(G625/G612)*BV77</f>
        <v>#DIV/0!</v>
      </c>
      <c r="H642" s="2" t="e">
        <f>(H628/H612)*BV60</f>
        <v>#DIV/0!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4185112.1400000006</v>
      </c>
      <c r="D643" s="2">
        <f>(D615/D612)*BW76</f>
        <v>147753.532634548</v>
      </c>
      <c r="E643" s="2">
        <f>(E623/E612)*SUM(C643:D643)</f>
        <v>1779349.0187133159</v>
      </c>
      <c r="F643" s="2">
        <f>(F624/F612)*BW64</f>
        <v>640.68541608025782</v>
      </c>
      <c r="G643" s="2" t="e">
        <f>(G625/G612)*BW77</f>
        <v>#DIV/0!</v>
      </c>
      <c r="H643" s="2" t="e">
        <f>(H628/H612)*BW60</f>
        <v>#DIV/0!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 t="e">
        <f>(G625/G612)*BX77</f>
        <v>#DIV/0!</v>
      </c>
      <c r="H644" s="2" t="e">
        <f>(H628/H612)*BX60</f>
        <v>#DIV/0!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5075717.29</v>
      </c>
      <c r="D645" s="2">
        <f>(D615/D612)*BY76</f>
        <v>329126.38295208482</v>
      </c>
      <c r="E645" s="2">
        <f>(E623/E612)*SUM(C645:D645)</f>
        <v>2219571.0673667383</v>
      </c>
      <c r="F645" s="2">
        <f>(F624/F612)*BY64</f>
        <v>386.29977336727313</v>
      </c>
      <c r="G645" s="2" t="e">
        <f>(G625/G612)*BY77</f>
        <v>#DIV/0!</v>
      </c>
      <c r="H645" s="2" t="e">
        <f>(H628/H612)*BY60</f>
        <v>#DIV/0!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 t="e">
        <f>(G625/G612)*BZ77</f>
        <v>#DIV/0!</v>
      </c>
      <c r="H646" s="2" t="e">
        <f>(H628/H612)*BZ60</f>
        <v>#DIV/0!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245814.24000000002</v>
      </c>
      <c r="D647" s="2">
        <f>(D615/D612)*CA76</f>
        <v>0</v>
      </c>
      <c r="E647" s="2">
        <f>(E623/E612)*SUM(C647:D647)</f>
        <v>100946.89283635467</v>
      </c>
      <c r="F647" s="2">
        <f>(F624/F612)*CA64</f>
        <v>1.0004583443517918</v>
      </c>
      <c r="G647" s="2" t="e">
        <f>(G625/G612)*CA77</f>
        <v>#DIV/0!</v>
      </c>
      <c r="H647" s="2" t="e">
        <f>(H628/H612)*CA60</f>
        <v>#DIV/0!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83953843.494279936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2554121.6400000006</v>
      </c>
      <c r="D668" s="2">
        <f>(D615/D612)*C76</f>
        <v>370497.77689791826</v>
      </c>
      <c r="E668" s="2">
        <f>(E623/E612)*SUM(C668:D668)</f>
        <v>1201033.9306002625</v>
      </c>
      <c r="F668" s="2">
        <f>(F624/F612)*C64</f>
        <v>1420.5224263959053</v>
      </c>
      <c r="G668" s="2" t="e">
        <f>(G625/G612)*C77</f>
        <v>#DIV/0!</v>
      </c>
      <c r="H668" s="2" t="e">
        <f>(H628/H612)*C60</f>
        <v>#DIV/0!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 t="e">
        <f>(G625/G612)*D77</f>
        <v>#DIV/0!</v>
      </c>
      <c r="H669" s="2" t="e">
        <f>(H628/H612)*D60</f>
        <v>#DIV/0!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15481932.960000001</v>
      </c>
      <c r="D670" s="2">
        <f>(D615/D612)*E76</f>
        <v>3028199.2467840607</v>
      </c>
      <c r="E670" s="2">
        <f>(E623/E612)*SUM(C670:D670)</f>
        <v>7601432.4160593292</v>
      </c>
      <c r="F670" s="2">
        <f>(F624/F612)*E64</f>
        <v>13024.498674774695</v>
      </c>
      <c r="G670" s="2" t="e">
        <f>(G625/G612)*E77</f>
        <v>#DIV/0!</v>
      </c>
      <c r="H670" s="2" t="e">
        <f>(H628/H612)*E60</f>
        <v>#DIV/0!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 t="e">
        <f>(G625/G612)*F77</f>
        <v>#DIV/0!</v>
      </c>
      <c r="H671" s="2" t="e">
        <f>(H628/H612)*F60</f>
        <v>#DIV/0!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 t="e">
        <f>(G625/G612)*G77</f>
        <v>#DIV/0!</v>
      </c>
      <c r="H672" s="2" t="e">
        <f>(H628/H612)*G60</f>
        <v>#DIV/0!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 t="e">
        <f>(G625/G612)*H77</f>
        <v>#DIV/0!</v>
      </c>
      <c r="H673" s="2" t="e">
        <f>(H628/H612)*H60</f>
        <v>#DIV/0!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 t="e">
        <f>(G625/G612)*I77</f>
        <v>#DIV/0!</v>
      </c>
      <c r="H674" s="2" t="e">
        <f>(H628/H612)*I60</f>
        <v>#DIV/0!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790.16000000000008</v>
      </c>
      <c r="D675" s="2">
        <f>(D615/D612)*J76</f>
        <v>0</v>
      </c>
      <c r="E675" s="2">
        <f>(E623/E612)*SUM(C675:D675)</f>
        <v>324.48973193568446</v>
      </c>
      <c r="F675" s="2">
        <f>(F624/F612)*J64</f>
        <v>0</v>
      </c>
      <c r="G675" s="2" t="e">
        <f>(G625/G612)*J77</f>
        <v>#DIV/0!</v>
      </c>
      <c r="H675" s="2" t="e">
        <f>(H628/H612)*J60</f>
        <v>#DIV/0!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 t="e">
        <f>(G625/G612)*K77</f>
        <v>#DIV/0!</v>
      </c>
      <c r="H676" s="2" t="e">
        <f>(H628/H612)*K60</f>
        <v>#DIV/0!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 t="e">
        <f>(G625/G612)*L77</f>
        <v>#DIV/0!</v>
      </c>
      <c r="H677" s="2" t="e">
        <f>(H628/H612)*L60</f>
        <v>#DIV/0!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 t="e">
        <f>(G625/G612)*M77</f>
        <v>#DIV/0!</v>
      </c>
      <c r="H678" s="2" t="e">
        <f>(H628/H612)*M60</f>
        <v>#DIV/0!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 t="e">
        <f>(G625/G612)*N77</f>
        <v>#DIV/0!</v>
      </c>
      <c r="H679" s="2" t="e">
        <f>(H628/H612)*N60</f>
        <v>#DIV/0!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4030644.9099999988</v>
      </c>
      <c r="D680" s="2">
        <f>(D615/D612)*O76</f>
        <v>855936.49358041829</v>
      </c>
      <c r="E680" s="2">
        <f>(E623/E612)*SUM(C680:D680)</f>
        <v>2006739.7612252077</v>
      </c>
      <c r="F680" s="2">
        <f>(F624/F612)*O64</f>
        <v>4796.8510201910167</v>
      </c>
      <c r="G680" s="2" t="e">
        <f>(G625/G612)*O77</f>
        <v>#DIV/0!</v>
      </c>
      <c r="H680" s="2" t="e">
        <f>(H628/H612)*O60</f>
        <v>#DIV/0!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4892840.4499999993</v>
      </c>
      <c r="D681" s="2">
        <f>(D615/D612)*P76</f>
        <v>1306840.7369897799</v>
      </c>
      <c r="E681" s="2">
        <f>(E623/E612)*SUM(C681:D681)</f>
        <v>2545981.6827642745</v>
      </c>
      <c r="F681" s="2">
        <f>(F624/F612)*P64</f>
        <v>7640.2139779805166</v>
      </c>
      <c r="G681" s="2" t="e">
        <f>(G625/G612)*P77</f>
        <v>#DIV/0!</v>
      </c>
      <c r="H681" s="2" t="e">
        <f>(H628/H612)*P60</f>
        <v>#DIV/0!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538760.37</v>
      </c>
      <c r="D682" s="2">
        <f>(D615/D612)*Q76</f>
        <v>0</v>
      </c>
      <c r="E682" s="2">
        <f>(E623/E612)*SUM(C682:D682)</f>
        <v>221249.12427719723</v>
      </c>
      <c r="F682" s="2">
        <f>(F624/F612)*Q64</f>
        <v>343.67214025525703</v>
      </c>
      <c r="G682" s="2" t="e">
        <f>(G625/G612)*Q77</f>
        <v>#DIV/0!</v>
      </c>
      <c r="H682" s="2" t="e">
        <f>(H628/H612)*Q60</f>
        <v>#DIV/0!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2125612.8099999996</v>
      </c>
      <c r="D683" s="2">
        <f>(D615/D612)*R76</f>
        <v>61016.155650333807</v>
      </c>
      <c r="E683" s="2">
        <f>(E623/E612)*SUM(C683:D683)</f>
        <v>897968.3189565147</v>
      </c>
      <c r="F683" s="2">
        <f>(F624/F612)*R64</f>
        <v>267.90219700402758</v>
      </c>
      <c r="G683" s="2" t="e">
        <f>(G625/G612)*R77</f>
        <v>#DIV/0!</v>
      </c>
      <c r="H683" s="2" t="e">
        <f>(H628/H612)*R60</f>
        <v>#DIV/0!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5531679.5800000019</v>
      </c>
      <c r="D684" s="2">
        <f>(D615/D612)*S76</f>
        <v>434260.84506212838</v>
      </c>
      <c r="E684" s="2">
        <f>(E623/E612)*SUM(C684:D684)</f>
        <v>2449992.9245629669</v>
      </c>
      <c r="F684" s="2">
        <f>(F624/F612)*S64</f>
        <v>77085.931551255038</v>
      </c>
      <c r="G684" s="2" t="e">
        <f>(G625/G612)*S77</f>
        <v>#DIV/0!</v>
      </c>
      <c r="H684" s="2" t="e">
        <f>(H628/H612)*S60</f>
        <v>#DIV/0!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 t="e">
        <f>(G625/G612)*T77</f>
        <v>#DIV/0!</v>
      </c>
      <c r="H685" s="2" t="e">
        <f>(H628/H612)*T60</f>
        <v>#DIV/0!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8832419.4100000001</v>
      </c>
      <c r="D686" s="2">
        <f>(D615/D612)*U76</f>
        <v>487430.95112677454</v>
      </c>
      <c r="E686" s="2">
        <f>(E623/E612)*SUM(C686:D686)</f>
        <v>3827320.7266410841</v>
      </c>
      <c r="F686" s="2">
        <f>(F624/F612)*U64</f>
        <v>34417.206771172438</v>
      </c>
      <c r="G686" s="2" t="e">
        <f>(G625/G612)*U77</f>
        <v>#DIV/0!</v>
      </c>
      <c r="H686" s="2" t="e">
        <f>(H628/H612)*U60</f>
        <v>#DIV/0!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517739.11</v>
      </c>
      <c r="D687" s="2">
        <f>(D615/D612)*V76</f>
        <v>32068.034984362952</v>
      </c>
      <c r="E687" s="2">
        <f>(E623/E612)*SUM(C687:D687)</f>
        <v>225785.62960957261</v>
      </c>
      <c r="F687" s="2">
        <f>(F624/F612)*V64</f>
        <v>1621.1016369060799</v>
      </c>
      <c r="G687" s="2" t="e">
        <f>(G625/G612)*V77</f>
        <v>#DIV/0!</v>
      </c>
      <c r="H687" s="2" t="e">
        <f>(H628/H612)*V60</f>
        <v>#DIV/0!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 t="e">
        <f>(G625/G612)*W77</f>
        <v>#DIV/0!</v>
      </c>
      <c r="H688" s="2" t="e">
        <f>(H628/H612)*W60</f>
        <v>#DIV/0!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 t="e">
        <f>(G625/G612)*X77</f>
        <v>#DIV/0!</v>
      </c>
      <c r="H689" s="2" t="e">
        <f>(H628/H612)*X60</f>
        <v>#DIV/0!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6880021.5600000005</v>
      </c>
      <c r="D690" s="2">
        <f>(D615/D612)*Y76</f>
        <v>1017362.4218169281</v>
      </c>
      <c r="E690" s="2">
        <f>(E623/E612)*SUM(C690:D690)</f>
        <v>3243165.9553165729</v>
      </c>
      <c r="F690" s="2">
        <f>(F624/F612)*Y64</f>
        <v>9301.1294008828736</v>
      </c>
      <c r="G690" s="2" t="e">
        <f>(G625/G612)*Y77</f>
        <v>#DIV/0!</v>
      </c>
      <c r="H690" s="2" t="e">
        <f>(H628/H612)*Y60</f>
        <v>#DIV/0!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9238477.1400000006</v>
      </c>
      <c r="D691" s="2">
        <f>(D615/D612)*Z76</f>
        <v>0</v>
      </c>
      <c r="E691" s="2">
        <f>(E623/E612)*SUM(C691:D691)</f>
        <v>3793903.7291846573</v>
      </c>
      <c r="F691" s="2">
        <f>(F624/F612)*Z64</f>
        <v>8921.6434512966953</v>
      </c>
      <c r="G691" s="2" t="e">
        <f>(G625/G612)*Z77</f>
        <v>#DIV/0!</v>
      </c>
      <c r="H691" s="2" t="e">
        <f>(H628/H612)*Z60</f>
        <v>#DIV/0!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 t="e">
        <f>(G625/G612)*AA77</f>
        <v>#DIV/0!</v>
      </c>
      <c r="H692" s="2" t="e">
        <f>(H628/H612)*AA60</f>
        <v>#DIV/0!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38622958.709999993</v>
      </c>
      <c r="D693" s="2">
        <f>(D615/D612)*AB76</f>
        <v>277533.58296777506</v>
      </c>
      <c r="E693" s="2">
        <f>(E623/E612)*SUM(C693:D693)</f>
        <v>15975005.462578805</v>
      </c>
      <c r="F693" s="2">
        <f>(F624/F612)*AB64</f>
        <v>557077.60334311624</v>
      </c>
      <c r="G693" s="2" t="e">
        <f>(G625/G612)*AB77</f>
        <v>#DIV/0!</v>
      </c>
      <c r="H693" s="2" t="e">
        <f>(H628/H612)*AB60</f>
        <v>#DIV/0!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2038899.9400000002</v>
      </c>
      <c r="D694" s="2">
        <f>(D615/D612)*AC76</f>
        <v>191815.45510055174</v>
      </c>
      <c r="E694" s="2">
        <f>(E623/E612)*SUM(C694:D694)</f>
        <v>916072.99860912038</v>
      </c>
      <c r="F694" s="2">
        <f>(F624/F612)*AC64</f>
        <v>4447.1721069935338</v>
      </c>
      <c r="G694" s="2" t="e">
        <f>(G625/G612)*AC77</f>
        <v>#DIV/0!</v>
      </c>
      <c r="H694" s="2" t="e">
        <f>(H628/H612)*AC60</f>
        <v>#DIV/0!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 t="e">
        <f>(G625/G612)*AD77</f>
        <v>#DIV/0!</v>
      </c>
      <c r="H695" s="2" t="e">
        <f>(H628/H612)*AD60</f>
        <v>#DIV/0!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1346331.8800000001</v>
      </c>
      <c r="D696" s="2">
        <f>(D615/D612)*AE76</f>
        <v>540573.58806628187</v>
      </c>
      <c r="E696" s="2">
        <f>(E623/E612)*SUM(C696:D696)</f>
        <v>774882.87121697504</v>
      </c>
      <c r="F696" s="2">
        <f>(F624/F612)*AE64</f>
        <v>316.08573148149128</v>
      </c>
      <c r="G696" s="2" t="e">
        <f>(G625/G612)*AE77</f>
        <v>#DIV/0!</v>
      </c>
      <c r="H696" s="2" t="e">
        <f>(H628/H612)*AE60</f>
        <v>#DIV/0!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 t="e">
        <f>(G625/G612)*AF77</f>
        <v>#DIV/0!</v>
      </c>
      <c r="H697" s="2" t="e">
        <f>(H628/H612)*AF60</f>
        <v>#DIV/0!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7625349.6600000011</v>
      </c>
      <c r="D698" s="2">
        <f>(D615/D612)*AG76</f>
        <v>1286961.7648498863</v>
      </c>
      <c r="E698" s="2">
        <f>(E623/E612)*SUM(C698:D698)</f>
        <v>3659959.432490733</v>
      </c>
      <c r="F698" s="2">
        <f>(F624/F612)*AG64</f>
        <v>11722.450568840219</v>
      </c>
      <c r="G698" s="2" t="e">
        <f>(G625/G612)*AG77</f>
        <v>#DIV/0!</v>
      </c>
      <c r="H698" s="2" t="e">
        <f>(H628/H612)*AG60</f>
        <v>#DIV/0!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 t="e">
        <f>(G625/G612)*AH77</f>
        <v>#DIV/0!</v>
      </c>
      <c r="H699" s="2" t="e">
        <f>(H628/H612)*AH60</f>
        <v>#DIV/0!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 t="e">
        <f>(G625/G612)*AI77</f>
        <v>#DIV/0!</v>
      </c>
      <c r="H700" s="2" t="e">
        <f>(H628/H612)*AI60</f>
        <v>#DIV/0!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927841.85000000009</v>
      </c>
      <c r="D701" s="2">
        <f>(D615/D612)*AJ76</f>
        <v>0</v>
      </c>
      <c r="E701" s="2">
        <f>(E623/E612)*SUM(C701:D701)</f>
        <v>381030.61808394449</v>
      </c>
      <c r="F701" s="2">
        <f>(F624/F612)*AJ64</f>
        <v>1065.5005148150092</v>
      </c>
      <c r="G701" s="2" t="e">
        <f>(G625/G612)*AJ77</f>
        <v>#DIV/0!</v>
      </c>
      <c r="H701" s="2" t="e">
        <f>(H628/H612)*AJ60</f>
        <v>#DIV/0!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384436.76</v>
      </c>
      <c r="D702" s="2">
        <f>(D615/D612)*AK76</f>
        <v>0</v>
      </c>
      <c r="E702" s="2">
        <f>(E623/E612)*SUM(C702:D702)</f>
        <v>157874.07765341582</v>
      </c>
      <c r="F702" s="2">
        <f>(F624/F612)*AK64</f>
        <v>-30.617955377676196</v>
      </c>
      <c r="G702" s="2" t="e">
        <f>(G625/G612)*AK77</f>
        <v>#DIV/0!</v>
      </c>
      <c r="H702" s="2" t="e">
        <f>(H628/H612)*AK60</f>
        <v>#DIV/0!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266102.57999999996</v>
      </c>
      <c r="D703" s="2">
        <f>(D615/D612)*AL76</f>
        <v>0</v>
      </c>
      <c r="E703" s="2">
        <f>(E623/E612)*SUM(C703:D703)</f>
        <v>109278.56997518732</v>
      </c>
      <c r="F703" s="2">
        <f>(F624/F612)*AL64</f>
        <v>0.80859809891470025</v>
      </c>
      <c r="G703" s="2" t="e">
        <f>(G625/G612)*AL77</f>
        <v>#DIV/0!</v>
      </c>
      <c r="H703" s="2" t="e">
        <f>(H628/H612)*AL60</f>
        <v>#DIV/0!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 t="e">
        <f>(G625/G612)*AM77</f>
        <v>#DIV/0!</v>
      </c>
      <c r="H704" s="2" t="e">
        <f>(H628/H612)*AM60</f>
        <v>#DIV/0!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 t="e">
        <f>(G625/G612)*AN77</f>
        <v>#DIV/0!</v>
      </c>
      <c r="H705" s="2" t="e">
        <f>(H628/H612)*AN60</f>
        <v>#DIV/0!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 t="e">
        <f>(G625/G612)*AO77</f>
        <v>#DIV/0!</v>
      </c>
      <c r="H706" s="2" t="e">
        <f>(H628/H612)*AO60</f>
        <v>#DIV/0!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 t="e">
        <f>(G625/G612)*AP77</f>
        <v>#DIV/0!</v>
      </c>
      <c r="H707" s="2" t="e">
        <f>(H628/H612)*AP60</f>
        <v>#DIV/0!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 t="e">
        <f>(G625/G612)*AQ77</f>
        <v>#DIV/0!</v>
      </c>
      <c r="H708" s="2" t="e">
        <f>(H628/H612)*AQ60</f>
        <v>#DIV/0!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517.08000000000004</v>
      </c>
      <c r="D709" s="2">
        <f>(D615/D612)*AR76</f>
        <v>0</v>
      </c>
      <c r="E709" s="2">
        <f>(E623/E612)*SUM(C709:D709)</f>
        <v>212.34579147173196</v>
      </c>
      <c r="F709" s="2">
        <f>(F624/F612)*AR64</f>
        <v>0</v>
      </c>
      <c r="G709" s="2" t="e">
        <f>(G625/G612)*AR77</f>
        <v>#DIV/0!</v>
      </c>
      <c r="H709" s="2" t="e">
        <f>(H628/H612)*AR60</f>
        <v>#DIV/0!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 t="e">
        <f>(G625/G612)*AS77</f>
        <v>#DIV/0!</v>
      </c>
      <c r="H710" s="2" t="e">
        <f>(H628/H612)*AS60</f>
        <v>#DIV/0!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 t="e">
        <f>(G625/G612)*AT77</f>
        <v>#DIV/0!</v>
      </c>
      <c r="H711" s="2" t="e">
        <f>(H628/H612)*AT60</f>
        <v>#DIV/0!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 t="e">
        <f>(G625/G612)*AU77</f>
        <v>#DIV/0!</v>
      </c>
      <c r="H712" s="2" t="e">
        <f>(H628/H612)*AU60</f>
        <v>#DIV/0!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378018.16000000003</v>
      </c>
      <c r="D713" s="2">
        <f>(D615/D612)*AV76</f>
        <v>0</v>
      </c>
      <c r="E713" s="2">
        <f>(E623/E612)*SUM(C713:D713)</f>
        <v>155238.19404325791</v>
      </c>
      <c r="F713" s="2">
        <f>(F624/F612)*AV64</f>
        <v>17.453866924621696</v>
      </c>
      <c r="G713" s="2" t="e">
        <f>(G625/G612)*AV77</f>
        <v>#DIV/0!</v>
      </c>
      <c r="H713" s="2" t="e">
        <f>(H628/H612)*AV60</f>
        <v>#DIV/0!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196169340.21427992</v>
      </c>
      <c r="D715" s="2">
        <f>SUM(D616:D647)+SUM(D668:D713)</f>
        <v>12654955.110000001</v>
      </c>
      <c r="E715" s="2">
        <f>SUM(E624:E647)+SUM(E668:E713)</f>
        <v>57107569.128096908</v>
      </c>
      <c r="F715" s="2">
        <f>SUM(F625:F648)+SUM(F668:F713)</f>
        <v>746886.50502996123</v>
      </c>
      <c r="G715" s="2" t="e">
        <f>SUM(G626:G647)+SUM(G668:G713)</f>
        <v>#DIV/0!</v>
      </c>
      <c r="H715" s="2" t="e">
        <f>SUM(H629:H647)+SUM(H668:H713)</f>
        <v>#DIV/0!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196169340.21427992</v>
      </c>
      <c r="D716" s="2">
        <f>D615</f>
        <v>12654955.109999998</v>
      </c>
      <c r="E716" s="2">
        <f>E623</f>
        <v>57107569.128096901</v>
      </c>
      <c r="F716" s="2">
        <f>F624</f>
        <v>746886.505029961</v>
      </c>
      <c r="G716" s="2">
        <f>G625</f>
        <v>3485759.1293424941</v>
      </c>
      <c r="H716" s="2" t="e">
        <f>H628</f>
        <v>#DIV/0!</v>
      </c>
      <c r="I716" s="2" t="e">
        <f>I629</f>
        <v>#DIV/0!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83953843.494279936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tal*191*A</v>
      </c>
      <c r="B721" s="282">
        <f>ROUND(C166,0)</f>
        <v>238282</v>
      </c>
      <c r="C721" s="282">
        <f>ROUND(C167,0)</f>
        <v>-72084</v>
      </c>
      <c r="D721" s="282">
        <f>ROUND(C168,0)</f>
        <v>0</v>
      </c>
      <c r="E721" s="282">
        <f>ROUND(C169,0)</f>
        <v>0</v>
      </c>
      <c r="F721" s="282">
        <f>ROUND(C170,0)</f>
        <v>1111869</v>
      </c>
      <c r="G721" s="282">
        <f>ROUND(C171,0)</f>
        <v>115714</v>
      </c>
      <c r="H721" s="282">
        <f>ROUND(C172+C173,0)</f>
        <v>0</v>
      </c>
      <c r="I721" s="282">
        <f>ROUND(C176,0)</f>
        <v>1040426</v>
      </c>
      <c r="J721" s="282">
        <f>ROUND(C177,0)</f>
        <v>0</v>
      </c>
      <c r="K721" s="282">
        <f>ROUND(C180,0)</f>
        <v>2110</v>
      </c>
      <c r="L721" s="282">
        <f>ROUND(C181,0)</f>
        <v>0</v>
      </c>
      <c r="M721" s="282">
        <f>ROUND(C184,0)</f>
        <v>4209460</v>
      </c>
      <c r="N721" s="282">
        <f>ROUND(C185,0)</f>
        <v>0</v>
      </c>
      <c r="O721" s="282">
        <f>ROUND(C186,0)</f>
        <v>0</v>
      </c>
      <c r="P721" s="282">
        <f>ROUND(C189,0)</f>
        <v>501759</v>
      </c>
      <c r="Q721" s="282">
        <f>ROUND(C190,0)</f>
        <v>0</v>
      </c>
      <c r="R721" s="282">
        <f>ROUND(B196,0)</f>
        <v>1145175</v>
      </c>
      <c r="S721" s="282">
        <f>ROUND(C196,0)</f>
        <v>0</v>
      </c>
      <c r="T721" s="282">
        <f>ROUND(D196,0)</f>
        <v>0</v>
      </c>
      <c r="U721" s="282">
        <f>ROUND(B197,0)</f>
        <v>33586075</v>
      </c>
      <c r="V721" s="282">
        <f>ROUND(C197,0)</f>
        <v>633654</v>
      </c>
      <c r="W721" s="282">
        <f>ROUND(D197,0)</f>
        <v>-26500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12453451</v>
      </c>
      <c r="AB721" s="282">
        <f>ROUND(C199,0)</f>
        <v>0</v>
      </c>
      <c r="AC721" s="282">
        <f>ROUND(D199,0)</f>
        <v>0</v>
      </c>
      <c r="AD721" s="282">
        <f>ROUND(B200,0)</f>
        <v>41755652</v>
      </c>
      <c r="AE721" s="282">
        <f>ROUND(C200,0)</f>
        <v>487295</v>
      </c>
      <c r="AF721" s="282">
        <f>ROUND(D200,0)</f>
        <v>-26700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1085431</v>
      </c>
      <c r="AK721" s="282">
        <f>ROUND(C202,0)</f>
        <v>0</v>
      </c>
      <c r="AL721" s="282">
        <f>ROUND(D202,0)</f>
        <v>0</v>
      </c>
      <c r="AM721" s="282">
        <f>ROUND(B203,0)</f>
        <v>1601523</v>
      </c>
      <c r="AN721" s="282">
        <f>ROUND(C203,0)</f>
        <v>93452</v>
      </c>
      <c r="AO721" s="282">
        <f>ROUND(D203,0)</f>
        <v>-31495</v>
      </c>
      <c r="AP721" s="282">
        <f>ROUND(B204,0)</f>
        <v>92754366</v>
      </c>
      <c r="AQ721" s="282">
        <f>ROUND(C204,0)</f>
        <v>1214400</v>
      </c>
      <c r="AR721" s="282">
        <f>ROUND(D204,0)</f>
        <v>-84695</v>
      </c>
      <c r="AS721" s="282"/>
      <c r="AT721" s="282"/>
      <c r="AU721" s="282"/>
      <c r="AV721" s="282">
        <f>ROUND(B210,0)</f>
        <v>20078784</v>
      </c>
      <c r="AW721" s="282">
        <f>ROUND(C210,0)</f>
        <v>1739478</v>
      </c>
      <c r="AX721" s="282">
        <f>ROUND(D210,0)</f>
        <v>-21421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11226560</v>
      </c>
      <c r="BC721" s="282">
        <f>ROUND(C212,0)</f>
        <v>258583</v>
      </c>
      <c r="BD721" s="282">
        <f>ROUND(D212,0)</f>
        <v>0</v>
      </c>
      <c r="BE721" s="282">
        <f>ROUND(B213,0)</f>
        <v>35287599</v>
      </c>
      <c r="BF721" s="282">
        <f>ROUND(C213,0)</f>
        <v>1968709</v>
      </c>
      <c r="BG721" s="282">
        <f>ROUND(D213,0)</f>
        <v>-15616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68294416</v>
      </c>
      <c r="BR721" s="282">
        <f>ROUND(C217,0)</f>
        <v>4210229</v>
      </c>
      <c r="BS721" s="282">
        <f>ROUND(D217,0)</f>
        <v>-37037</v>
      </c>
      <c r="BT721" s="282">
        <f>ROUND(C222,0)</f>
        <v>0</v>
      </c>
      <c r="BU721" s="282">
        <f>ROUND(C223,0)</f>
        <v>360131353</v>
      </c>
      <c r="BV721" s="282">
        <f>ROUND(C224,0)</f>
        <v>141431262</v>
      </c>
      <c r="BW721" s="282">
        <f>ROUND(C225,0)</f>
        <v>5518513</v>
      </c>
      <c r="BX721" s="282">
        <f>ROUND(C226,0)</f>
        <v>22501836</v>
      </c>
      <c r="BY721" s="282">
        <f>ROUND(C227,0)</f>
        <v>80488640</v>
      </c>
      <c r="BZ721" s="282">
        <f>ROUND(C230,0)</f>
        <v>0</v>
      </c>
      <c r="CA721" s="282">
        <f>ROUND(C232,0)</f>
        <v>0</v>
      </c>
      <c r="CB721" s="282">
        <f>ROUND(C233,0)</f>
        <v>1340842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tal*191*A</v>
      </c>
      <c r="B725" s="282">
        <f>ROUND(C112,0)</f>
        <v>0</v>
      </c>
      <c r="C725" s="282">
        <f>ROUND(C113,0)</f>
        <v>0</v>
      </c>
      <c r="D725" s="282">
        <f>ROUND(C114,0)</f>
        <v>631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972</v>
      </c>
      <c r="I725" s="282">
        <f>ROUND(D115,0)</f>
        <v>0</v>
      </c>
      <c r="J725" s="282">
        <f>ROUND(C117,0)</f>
        <v>27</v>
      </c>
      <c r="K725" s="282">
        <f>ROUND(C118,0)</f>
        <v>58</v>
      </c>
      <c r="L725" s="282">
        <f>ROUND(C119,0)</f>
        <v>0</v>
      </c>
      <c r="M725" s="282">
        <f>ROUND(C120,0)</f>
        <v>10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11</v>
      </c>
      <c r="W725" s="282">
        <f>ROUND(C130,0)</f>
        <v>0</v>
      </c>
      <c r="X725" s="282">
        <f>ROUND(B139,0)</f>
        <v>11292</v>
      </c>
      <c r="Y725" s="282">
        <f>ROUND(B140,0)</f>
        <v>151970</v>
      </c>
      <c r="Z725" s="282">
        <f>ROUND(B141,0)</f>
        <v>123011204</v>
      </c>
      <c r="AA725" s="282">
        <f>ROUND(B142,0)</f>
        <v>329598631</v>
      </c>
      <c r="AB725" s="282">
        <f>ROUND(B143,0)</f>
        <v>0</v>
      </c>
      <c r="AC725" s="282">
        <f>ROUND(C139,0)</f>
        <v>4361</v>
      </c>
      <c r="AD725" s="282">
        <f>ROUND(C140,0)</f>
        <v>53861</v>
      </c>
      <c r="AE725" s="282">
        <f>ROUND(C141,0)</f>
        <v>50304201</v>
      </c>
      <c r="AF725" s="282">
        <f>ROUND(C142,0)</f>
        <v>116815866</v>
      </c>
      <c r="AG725" s="282">
        <f>ROUND(C143,0)</f>
        <v>0</v>
      </c>
      <c r="AH725" s="282">
        <f>ROUND(D139,0)</f>
        <v>2583</v>
      </c>
      <c r="AI725" s="282">
        <f>ROUND(D140,0)</f>
        <v>90235</v>
      </c>
      <c r="AJ725" s="282">
        <f>ROUND(D141,0)</f>
        <v>34295000</v>
      </c>
      <c r="AK725" s="282">
        <f>ROUND(D142,0)</f>
        <v>195705674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tal*191*A</v>
      </c>
      <c r="B729" s="282">
        <f>ROUND(C249,0)</f>
        <v>0</v>
      </c>
      <c r="C729" s="282">
        <f>ROUND(C250,0)</f>
        <v>32853</v>
      </c>
      <c r="D729" s="282">
        <f>ROUND(C251,0)</f>
        <v>0</v>
      </c>
      <c r="E729" s="282">
        <f>ROUND(C252,0)</f>
        <v>100795168</v>
      </c>
      <c r="F729" s="282">
        <f>ROUND(C253,0)</f>
        <v>75435629</v>
      </c>
      <c r="G729" s="282">
        <f>ROUND(C254,0)</f>
        <v>0</v>
      </c>
      <c r="H729" s="282">
        <f>ROUND(C255,0)</f>
        <v>2516682</v>
      </c>
      <c r="I729" s="282">
        <f>ROUND(C256,0)</f>
        <v>0</v>
      </c>
      <c r="J729" s="282">
        <f>ROUND(C257,0)</f>
        <v>2038507</v>
      </c>
      <c r="K729" s="282">
        <f>ROUND(C258,0)</f>
        <v>1436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1127060</v>
      </c>
      <c r="Q729" s="282">
        <f>ROUND(C268,0)</f>
        <v>1145175</v>
      </c>
      <c r="R729" s="282">
        <f>ROUND(C269,0)</f>
        <v>34246228</v>
      </c>
      <c r="S729" s="282">
        <f>ROUND(C270,0)</f>
        <v>0</v>
      </c>
      <c r="T729" s="282">
        <f>ROUND(C271,0)</f>
        <v>12453451</v>
      </c>
      <c r="U729" s="282">
        <f>ROUND(C272,0)</f>
        <v>42269646</v>
      </c>
      <c r="V729" s="282">
        <f>ROUND(C273,0)</f>
        <v>1085431</v>
      </c>
      <c r="W729" s="282">
        <f>ROUND(C274,0)</f>
        <v>1726470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12463859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2785917</v>
      </c>
      <c r="AJ729" s="282">
        <f>ROUND(C306,0)</f>
        <v>5546889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13195706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438487</v>
      </c>
      <c r="AZ729" s="282">
        <f>ROUND(C326,0)</f>
        <v>12499194</v>
      </c>
      <c r="BA729" s="282">
        <f>ROUND(C327,0)</f>
        <v>21728810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679.73</v>
      </c>
      <c r="BJ729" s="282">
        <f>ROUND(C358,0)</f>
        <v>0</v>
      </c>
      <c r="BK729" s="282">
        <f>ROUND(C359,0)</f>
        <v>207610404</v>
      </c>
      <c r="BL729" s="282">
        <f>ROUND(C362,0)</f>
        <v>0</v>
      </c>
      <c r="BM729" s="282">
        <f>ROUND(C363,0)</f>
        <v>9009273</v>
      </c>
      <c r="BN729" s="282">
        <f>ROUND(C364,0)</f>
        <v>612158012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58511611</v>
      </c>
      <c r="BT729" s="282">
        <f>ROUND(C379,0)</f>
        <v>5559004</v>
      </c>
      <c r="BU729" s="282">
        <f>ROUND(C380,0)</f>
        <v>2126913</v>
      </c>
      <c r="BV729" s="282">
        <f>ROUND(C381,0)</f>
        <v>49490383</v>
      </c>
      <c r="BW729" s="282">
        <f>ROUND(C382,0)</f>
        <v>980266</v>
      </c>
      <c r="BX729" s="282">
        <f>ROUND(C383,0)</f>
        <v>16478868</v>
      </c>
      <c r="BY729" s="282">
        <f>ROUND(C384,0)</f>
        <v>4218874</v>
      </c>
      <c r="BZ729" s="282">
        <f>ROUND(C385,0)</f>
        <v>3783052</v>
      </c>
      <c r="CA729" s="282">
        <f>ROUND(C386,0)</f>
        <v>2110</v>
      </c>
      <c r="CB729" s="282">
        <f>ROUND(C387,0)</f>
        <v>4225828</v>
      </c>
      <c r="CC729" s="282">
        <f>ROUND(C388,0)</f>
        <v>450164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tal*191*6010*A</v>
      </c>
      <c r="B733" s="282">
        <f>ROUND(C59,0)</f>
        <v>1789</v>
      </c>
      <c r="C733" s="285">
        <f>ROUND(C60,2)</f>
        <v>18.59</v>
      </c>
      <c r="D733" s="282">
        <f>ROUND(C61,0)</f>
        <v>1918001</v>
      </c>
      <c r="E733" s="282">
        <f>ROUND(C62,0)</f>
        <v>182223</v>
      </c>
      <c r="F733" s="282">
        <f>ROUND(C63,0)</f>
        <v>0</v>
      </c>
      <c r="G733" s="282">
        <f>ROUND(C64,0)</f>
        <v>91809</v>
      </c>
      <c r="H733" s="282">
        <f>ROUND(C65,0)</f>
        <v>0</v>
      </c>
      <c r="I733" s="282">
        <f>ROUND(C66,0)</f>
        <v>217215</v>
      </c>
      <c r="J733" s="282">
        <f>ROUND(C67,0)</f>
        <v>110138</v>
      </c>
      <c r="K733" s="282">
        <f>ROUND(C68,0)</f>
        <v>28815</v>
      </c>
      <c r="L733" s="282">
        <f>ROUND(C70,0)</f>
        <v>0</v>
      </c>
      <c r="M733" s="282">
        <f>ROUND(C71,0)</f>
        <v>2554122</v>
      </c>
      <c r="N733" s="282">
        <f>ROUND(C76,0)</f>
        <v>2563</v>
      </c>
      <c r="O733" s="282">
        <f>ROUND(C74,0)</f>
        <v>160727</v>
      </c>
      <c r="P733" s="282">
        <f>IF(C77&gt;0,ROUND(C77,0),0)</f>
        <v>0</v>
      </c>
      <c r="Q733" s="282">
        <f>IF(C78&gt;0,ROUND(C78,0),0)</f>
        <v>1781</v>
      </c>
      <c r="R733" s="282">
        <f>IF(C79&gt;0,ROUND(C79,0),0)</f>
        <v>29096</v>
      </c>
      <c r="S733" s="282">
        <f>IF(C80&gt;0,ROUND(C80,0),0)</f>
        <v>13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tal*191*6030*A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tal*191*6070*A</v>
      </c>
      <c r="B735" s="282">
        <f>ROUND(E59,0)</f>
        <v>16447</v>
      </c>
      <c r="C735" s="285">
        <f>ROUND(E60,2)</f>
        <v>136.34</v>
      </c>
      <c r="D735" s="282">
        <f>ROUND(E61,0)</f>
        <v>12332933</v>
      </c>
      <c r="E735" s="282">
        <f>ROUND(E62,0)</f>
        <v>1171713</v>
      </c>
      <c r="F735" s="282">
        <f>ROUND(E63,0)</f>
        <v>0</v>
      </c>
      <c r="G735" s="282">
        <f>ROUND(E64,0)</f>
        <v>841778</v>
      </c>
      <c r="H735" s="282">
        <f>ROUND(E65,0)</f>
        <v>3068</v>
      </c>
      <c r="I735" s="282">
        <f>ROUND(E66,0)</f>
        <v>161791</v>
      </c>
      <c r="J735" s="282">
        <f>ROUND(E67,0)</f>
        <v>900193</v>
      </c>
      <c r="K735" s="282">
        <f>ROUND(E68,0)</f>
        <v>50059</v>
      </c>
      <c r="L735" s="282">
        <f>ROUND(E70,0)</f>
        <v>0</v>
      </c>
      <c r="M735" s="282">
        <f>ROUND(E71,0)</f>
        <v>15481933</v>
      </c>
      <c r="N735" s="282">
        <f>ROUND(E76,0)</f>
        <v>20946</v>
      </c>
      <c r="O735" s="282">
        <f>ROUND(E74,0)</f>
        <v>23594681</v>
      </c>
      <c r="P735" s="282">
        <f>IF(E77&gt;0,ROUND(E77,0),0)</f>
        <v>0</v>
      </c>
      <c r="Q735" s="282">
        <f>IF(E78&gt;0,ROUND(E78,0),0)</f>
        <v>14555</v>
      </c>
      <c r="R735" s="282">
        <f>IF(E79&gt;0,ROUND(E79,0),0)</f>
        <v>267476</v>
      </c>
      <c r="S735" s="282">
        <f>IF(E80&gt;0,ROUND(E80,0),0)</f>
        <v>94</v>
      </c>
      <c r="T735" s="285">
        <f>IF(E81&gt;0,ROUND(E81,2),0)</f>
        <v>0</v>
      </c>
      <c r="U735" s="282"/>
      <c r="X735" s="282"/>
      <c r="Y735" s="282"/>
      <c r="Z735" s="282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>tal*191*6100*A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>tal*191*6120*A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>tal*191*6140*A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>tal*191*6150*A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>tal*191*6170*A</v>
      </c>
      <c r="B740" s="282">
        <f>ROUND(J59,0)</f>
        <v>972</v>
      </c>
      <c r="C740" s="285">
        <f>ROUND(J60,2)</f>
        <v>0.01</v>
      </c>
      <c r="D740" s="282">
        <f>ROUND(J61,0)</f>
        <v>721</v>
      </c>
      <c r="E740" s="282">
        <f>ROUND(J62,0)</f>
        <v>69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790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>tal*191*6200*A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36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>tal*191*6210*A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>tal*191*6330*A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>tal*191*6400*A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>tal*191*7010*A</v>
      </c>
      <c r="B745" s="282">
        <f>ROUND(O59,0)</f>
        <v>631</v>
      </c>
      <c r="C745" s="285">
        <f>ROUND(O60,2)</f>
        <v>29.51</v>
      </c>
      <c r="D745" s="282">
        <f>ROUND(O61,0)</f>
        <v>2995602</v>
      </c>
      <c r="E745" s="282">
        <f>ROUND(O62,0)</f>
        <v>284603</v>
      </c>
      <c r="F745" s="282">
        <f>ROUND(O63,0)</f>
        <v>0</v>
      </c>
      <c r="G745" s="282">
        <f>ROUND(O64,0)</f>
        <v>310022</v>
      </c>
      <c r="H745" s="282">
        <f>ROUND(O65,0)</f>
        <v>134</v>
      </c>
      <c r="I745" s="282">
        <f>ROUND(O66,0)</f>
        <v>195363</v>
      </c>
      <c r="J745" s="282">
        <f>ROUND(O67,0)</f>
        <v>254444</v>
      </c>
      <c r="K745" s="282">
        <f>ROUND(O68,0)</f>
        <v>0</v>
      </c>
      <c r="L745" s="282">
        <f>ROUND(O70,0)</f>
        <v>14109</v>
      </c>
      <c r="M745" s="282">
        <f>ROUND(O71,0)</f>
        <v>4030645</v>
      </c>
      <c r="N745" s="282">
        <f>ROUND(O76,0)</f>
        <v>5920</v>
      </c>
      <c r="O745" s="282">
        <f>ROUND(O74,0)</f>
        <v>1505397</v>
      </c>
      <c r="P745" s="282">
        <f>IF(O77&gt;0,ROUND(O77,0),0)</f>
        <v>0</v>
      </c>
      <c r="Q745" s="282">
        <f>IF(O78&gt;0,ROUND(O78,0),0)</f>
        <v>4114</v>
      </c>
      <c r="R745" s="282">
        <f>IF(O79&gt;0,ROUND(O79,0),0)</f>
        <v>0</v>
      </c>
      <c r="S745" s="282">
        <f>IF(O80&gt;0,ROUND(O80,0),0)</f>
        <v>20</v>
      </c>
      <c r="T745" s="285">
        <f>IF(O81&gt;0,ROUND(O81,2),0)</f>
        <v>0</v>
      </c>
      <c r="U745" s="282"/>
      <c r="X745" s="282"/>
      <c r="Y745" s="282"/>
      <c r="Z745" s="282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>tal*191*7020*A</v>
      </c>
      <c r="B746" s="282">
        <f>ROUND(P59,0)</f>
        <v>0</v>
      </c>
      <c r="C746" s="285">
        <f>ROUND(P60,2)</f>
        <v>35.19</v>
      </c>
      <c r="D746" s="282">
        <f>ROUND(P61,0)</f>
        <v>3607565</v>
      </c>
      <c r="E746" s="282">
        <f>ROUND(P62,0)</f>
        <v>342743</v>
      </c>
      <c r="F746" s="282">
        <f>ROUND(P63,0)</f>
        <v>0</v>
      </c>
      <c r="G746" s="282">
        <f>ROUND(P64,0)</f>
        <v>493790</v>
      </c>
      <c r="H746" s="282">
        <f>ROUND(P65,0)</f>
        <v>155</v>
      </c>
      <c r="I746" s="282">
        <f>ROUND(P66,0)</f>
        <v>35762</v>
      </c>
      <c r="J746" s="282">
        <f>ROUND(P67,0)</f>
        <v>388485</v>
      </c>
      <c r="K746" s="282">
        <f>ROUND(P68,0)</f>
        <v>2295</v>
      </c>
      <c r="L746" s="282">
        <f>ROUND(P70,0)</f>
        <v>0</v>
      </c>
      <c r="M746" s="282">
        <f>ROUND(P71,0)</f>
        <v>4892840</v>
      </c>
      <c r="N746" s="282">
        <f>ROUND(P76,0)</f>
        <v>9039</v>
      </c>
      <c r="O746" s="282">
        <f>ROUND(P74,0)</f>
        <v>36015828</v>
      </c>
      <c r="P746" s="282">
        <f>IF(P77&gt;0,ROUND(P77,0),0)</f>
        <v>0</v>
      </c>
      <c r="Q746" s="282">
        <f>IF(P78&gt;0,ROUND(P78,0),0)</f>
        <v>6281</v>
      </c>
      <c r="R746" s="282">
        <f>IF(P79&gt;0,ROUND(P79,0),0)</f>
        <v>0</v>
      </c>
      <c r="S746" s="282">
        <f>IF(P80&gt;0,ROUND(P80,0),0)</f>
        <v>21</v>
      </c>
      <c r="T746" s="285">
        <f>IF(P81&gt;0,ROUND(P81,2),0)</f>
        <v>0</v>
      </c>
      <c r="U746" s="282"/>
      <c r="X746" s="282"/>
      <c r="Y746" s="282"/>
      <c r="Z746" s="282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>tal*191*7030*A</v>
      </c>
      <c r="B747" s="282">
        <f>ROUND(Q59,0)</f>
        <v>0</v>
      </c>
      <c r="C747" s="285">
        <f>ROUND(Q60,2)</f>
        <v>3.81</v>
      </c>
      <c r="D747" s="282">
        <f>ROUND(Q61,0)</f>
        <v>470908</v>
      </c>
      <c r="E747" s="282">
        <f>ROUND(Q62,0)</f>
        <v>44739</v>
      </c>
      <c r="F747" s="282">
        <f>ROUND(Q63,0)</f>
        <v>0</v>
      </c>
      <c r="G747" s="282">
        <f>ROUND(Q64,0)</f>
        <v>22212</v>
      </c>
      <c r="H747" s="282">
        <f>ROUND(Q65,0)</f>
        <v>0</v>
      </c>
      <c r="I747" s="282">
        <f>ROUND(Q66,0)</f>
        <v>20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538760</v>
      </c>
      <c r="N747" s="282">
        <f>ROUND(Q76,0)</f>
        <v>0</v>
      </c>
      <c r="O747" s="282">
        <f>ROUND(Q74,0)</f>
        <v>3945365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3</v>
      </c>
      <c r="T747" s="285">
        <f>IF(Q81&gt;0,ROUND(Q81,2),0)</f>
        <v>0</v>
      </c>
      <c r="U747" s="282"/>
      <c r="X747" s="282"/>
      <c r="Y747" s="282"/>
      <c r="Z747" s="282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>tal*191*7040*A</v>
      </c>
      <c r="B748" s="282">
        <f>ROUND(R59,0)</f>
        <v>0</v>
      </c>
      <c r="C748" s="285">
        <f>ROUND(R60,2)</f>
        <v>0</v>
      </c>
      <c r="D748" s="282">
        <f>ROUND(R61,0)</f>
        <v>12938</v>
      </c>
      <c r="E748" s="282">
        <f>ROUND(R62,0)</f>
        <v>1229</v>
      </c>
      <c r="F748" s="282">
        <f>ROUND(R63,0)</f>
        <v>0</v>
      </c>
      <c r="G748" s="282">
        <f>ROUND(R64,0)</f>
        <v>17315</v>
      </c>
      <c r="H748" s="282">
        <f>ROUND(R65,0)</f>
        <v>0</v>
      </c>
      <c r="I748" s="282">
        <f>ROUND(R66,0)</f>
        <v>2072083</v>
      </c>
      <c r="J748" s="282">
        <f>ROUND(R67,0)</f>
        <v>18138</v>
      </c>
      <c r="K748" s="282">
        <f>ROUND(R68,0)</f>
        <v>0</v>
      </c>
      <c r="L748" s="282">
        <f>ROUND(R70,0)</f>
        <v>0</v>
      </c>
      <c r="M748" s="282">
        <f>ROUND(R71,0)</f>
        <v>2125613</v>
      </c>
      <c r="N748" s="282">
        <f>ROUND(R76,0)</f>
        <v>422</v>
      </c>
      <c r="O748" s="282">
        <f>ROUND(R74,0)</f>
        <v>4703920</v>
      </c>
      <c r="P748" s="282">
        <f>IF(R77&gt;0,ROUND(R77,0),0)</f>
        <v>0</v>
      </c>
      <c r="Q748" s="282">
        <f>IF(R78&gt;0,ROUND(R78,0),0)</f>
        <v>293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>tal*191*7050*A</v>
      </c>
      <c r="B749" s="282"/>
      <c r="C749" s="285">
        <f>ROUND(S60,2)</f>
        <v>4.8899999999999997</v>
      </c>
      <c r="D749" s="282">
        <f>ROUND(S61,0)</f>
        <v>305633</v>
      </c>
      <c r="E749" s="282">
        <f>ROUND(S62,0)</f>
        <v>29037</v>
      </c>
      <c r="F749" s="282">
        <f>ROUND(S63,0)</f>
        <v>0</v>
      </c>
      <c r="G749" s="282">
        <f>ROUND(S64,0)</f>
        <v>4982093</v>
      </c>
      <c r="H749" s="282">
        <f>ROUND(S65,0)</f>
        <v>0</v>
      </c>
      <c r="I749" s="282">
        <f>ROUND(S66,0)</f>
        <v>82988</v>
      </c>
      <c r="J749" s="282">
        <f>ROUND(S67,0)</f>
        <v>129093</v>
      </c>
      <c r="K749" s="282">
        <f>ROUND(S68,0)</f>
        <v>0</v>
      </c>
      <c r="L749" s="282">
        <f>ROUND(S70,0)</f>
        <v>0</v>
      </c>
      <c r="M749" s="282">
        <f>ROUND(S71,0)</f>
        <v>5531680</v>
      </c>
      <c r="N749" s="282">
        <f>ROUND(S76,0)</f>
        <v>3004</v>
      </c>
      <c r="O749" s="282">
        <f>ROUND(S74,0)</f>
        <v>17620605</v>
      </c>
      <c r="P749" s="282">
        <f>IF(S77&gt;0,ROUND(S77,0),0)</f>
        <v>0</v>
      </c>
      <c r="Q749" s="282">
        <f>IF(S78&gt;0,ROUND(S78,0),0)</f>
        <v>2087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>tal*191*7060*A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>tal*191*7070*A</v>
      </c>
      <c r="B751" s="282">
        <f>ROUND(U59,0)</f>
        <v>0</v>
      </c>
      <c r="C751" s="285">
        <f>ROUND(U60,2)</f>
        <v>41.52</v>
      </c>
      <c r="D751" s="282">
        <f>ROUND(U61,0)</f>
        <v>2691683</v>
      </c>
      <c r="E751" s="282">
        <f>ROUND(U62,0)</f>
        <v>255728</v>
      </c>
      <c r="F751" s="282">
        <f>ROUND(U63,0)</f>
        <v>35593</v>
      </c>
      <c r="G751" s="282">
        <f>ROUND(U64,0)</f>
        <v>2224397</v>
      </c>
      <c r="H751" s="282">
        <f>ROUND(U65,0)</f>
        <v>46</v>
      </c>
      <c r="I751" s="282">
        <f>ROUND(U66,0)</f>
        <v>2953504</v>
      </c>
      <c r="J751" s="282">
        <f>ROUND(U67,0)</f>
        <v>144899</v>
      </c>
      <c r="K751" s="282">
        <f>ROUND(U68,0)</f>
        <v>588524</v>
      </c>
      <c r="L751" s="282">
        <f>ROUND(U70,0)</f>
        <v>150499</v>
      </c>
      <c r="M751" s="282">
        <f>ROUND(U71,0)</f>
        <v>8832419</v>
      </c>
      <c r="N751" s="282">
        <f>ROUND(U76,0)</f>
        <v>3371</v>
      </c>
      <c r="O751" s="282">
        <f>ROUND(U74,0)</f>
        <v>63986207</v>
      </c>
      <c r="P751" s="282">
        <f>IF(U77&gt;0,ROUND(U77,0),0)</f>
        <v>0</v>
      </c>
      <c r="Q751" s="282">
        <f>IF(U78&gt;0,ROUND(U78,0),0)</f>
        <v>2343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>tal*191*7110*A</v>
      </c>
      <c r="B752" s="282">
        <f>ROUND(V59,0)</f>
        <v>0</v>
      </c>
      <c r="C752" s="285">
        <f>ROUND(V60,2)</f>
        <v>4.72</v>
      </c>
      <c r="D752" s="282">
        <f>ROUND(V61,0)</f>
        <v>341209</v>
      </c>
      <c r="E752" s="282">
        <f>ROUND(V62,0)</f>
        <v>32417</v>
      </c>
      <c r="F752" s="282">
        <f>ROUND(V63,0)</f>
        <v>19976</v>
      </c>
      <c r="G752" s="282">
        <f>ROUND(V64,0)</f>
        <v>104772</v>
      </c>
      <c r="H752" s="282">
        <f>ROUND(V65,0)</f>
        <v>82</v>
      </c>
      <c r="I752" s="282">
        <f>ROUND(V66,0)</f>
        <v>297</v>
      </c>
      <c r="J752" s="282">
        <f>ROUND(V67,0)</f>
        <v>9533</v>
      </c>
      <c r="K752" s="282">
        <f>ROUND(V68,0)</f>
        <v>7339</v>
      </c>
      <c r="L752" s="282">
        <f>ROUND(V70,0)</f>
        <v>0</v>
      </c>
      <c r="M752" s="282">
        <f>ROUND(V71,0)</f>
        <v>517739</v>
      </c>
      <c r="N752" s="282">
        <f>ROUND(V76,0)</f>
        <v>222</v>
      </c>
      <c r="O752" s="282">
        <f>ROUND(V74,0)</f>
        <v>8889853</v>
      </c>
      <c r="P752" s="282">
        <f>IF(V77&gt;0,ROUND(V77,0),0)</f>
        <v>0</v>
      </c>
      <c r="Q752" s="282">
        <f>IF(V78&gt;0,ROUND(V78,0),0)</f>
        <v>154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>tal*191*7120*A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>tal*191*7130*A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>tal*191*7140*A</v>
      </c>
      <c r="B755" s="282">
        <f>ROUND(Y59,0)</f>
        <v>0</v>
      </c>
      <c r="C755" s="285">
        <f>ROUND(Y60,2)</f>
        <v>56.32</v>
      </c>
      <c r="D755" s="282">
        <f>ROUND(Y61,0)</f>
        <v>4578067</v>
      </c>
      <c r="E755" s="282">
        <f>ROUND(Y62,0)</f>
        <v>434948</v>
      </c>
      <c r="F755" s="282">
        <f>ROUND(Y63,0)</f>
        <v>365736</v>
      </c>
      <c r="G755" s="282">
        <f>ROUND(Y64,0)</f>
        <v>601136</v>
      </c>
      <c r="H755" s="282">
        <f>ROUND(Y65,0)</f>
        <v>0</v>
      </c>
      <c r="I755" s="282">
        <f>ROUND(Y66,0)</f>
        <v>350189</v>
      </c>
      <c r="J755" s="282">
        <f>ROUND(Y67,0)</f>
        <v>302432</v>
      </c>
      <c r="K755" s="282">
        <f>ROUND(Y68,0)</f>
        <v>235153</v>
      </c>
      <c r="L755" s="282">
        <f>ROUND(Y70,0)</f>
        <v>7200</v>
      </c>
      <c r="M755" s="282">
        <f>ROUND(Y71,0)</f>
        <v>6880022</v>
      </c>
      <c r="N755" s="282">
        <f>ROUND(Y76,0)</f>
        <v>7037</v>
      </c>
      <c r="O755" s="282">
        <f>ROUND(Y74,0)</f>
        <v>66872452</v>
      </c>
      <c r="P755" s="282">
        <f>IF(Y77&gt;0,ROUND(Y77,0),0)</f>
        <v>0</v>
      </c>
      <c r="Q755" s="282">
        <f>IF(Y78&gt;0,ROUND(Y78,0),0)</f>
        <v>4890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>tal*191*7150*A</v>
      </c>
      <c r="B756" s="282">
        <f>ROUND(Z59,0)</f>
        <v>0</v>
      </c>
      <c r="C756" s="285">
        <f>ROUND(Z60,2)</f>
        <v>48.03</v>
      </c>
      <c r="D756" s="282">
        <f>ROUND(Z61,0)</f>
        <v>4505957</v>
      </c>
      <c r="E756" s="282">
        <f>ROUND(Z62,0)</f>
        <v>428097</v>
      </c>
      <c r="F756" s="282">
        <f>ROUND(Z63,0)</f>
        <v>1136639</v>
      </c>
      <c r="G756" s="282">
        <f>ROUND(Z64,0)</f>
        <v>576609</v>
      </c>
      <c r="H756" s="282">
        <f>ROUND(Z65,0)</f>
        <v>4283</v>
      </c>
      <c r="I756" s="282">
        <f>ROUND(Z66,0)</f>
        <v>844371</v>
      </c>
      <c r="J756" s="282">
        <f>ROUND(Z67,0)</f>
        <v>0</v>
      </c>
      <c r="K756" s="282">
        <f>ROUND(Z68,0)</f>
        <v>1715629</v>
      </c>
      <c r="L756" s="282">
        <f>ROUND(Z70,0)</f>
        <v>0</v>
      </c>
      <c r="M756" s="282">
        <f>ROUND(Z71,0)</f>
        <v>9238477</v>
      </c>
      <c r="N756" s="282">
        <f>ROUND(Z76,0)</f>
        <v>0</v>
      </c>
      <c r="O756" s="282">
        <f>ROUND(Z74,0)</f>
        <v>72821910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22</v>
      </c>
      <c r="T756" s="285">
        <f>IF(Z81&gt;0,ROUND(Z81,2),0)</f>
        <v>0</v>
      </c>
      <c r="U756" s="282"/>
      <c r="X756" s="282"/>
      <c r="Y756" s="282"/>
      <c r="Z756" s="282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>tal*191*7160*A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>tal*191*7170*A</v>
      </c>
      <c r="B758" s="282"/>
      <c r="C758" s="285">
        <f>ROUND(AB60,2)</f>
        <v>31.44</v>
      </c>
      <c r="D758" s="282">
        <f>ROUND(AB61,0)</f>
        <v>3213017</v>
      </c>
      <c r="E758" s="282">
        <f>ROUND(AB62,0)</f>
        <v>305259</v>
      </c>
      <c r="F758" s="282">
        <f>ROUND(AB63,0)</f>
        <v>0</v>
      </c>
      <c r="G758" s="282">
        <f>ROUND(AB64,0)</f>
        <v>36004136</v>
      </c>
      <c r="H758" s="282">
        <f>ROUND(AB65,0)</f>
        <v>19980</v>
      </c>
      <c r="I758" s="282">
        <f>ROUND(AB66,0)</f>
        <v>161136</v>
      </c>
      <c r="J758" s="282">
        <f>ROUND(AB67,0)</f>
        <v>82502</v>
      </c>
      <c r="K758" s="282">
        <f>ROUND(AB68,0)</f>
        <v>286262</v>
      </c>
      <c r="L758" s="282">
        <f>ROUND(AB70,0)</f>
        <v>1482786</v>
      </c>
      <c r="M758" s="282">
        <f>ROUND(AB71,0)</f>
        <v>38622959</v>
      </c>
      <c r="N758" s="282">
        <f>ROUND(AB76,0)</f>
        <v>1920</v>
      </c>
      <c r="O758" s="282">
        <f>ROUND(AB74,0)</f>
        <v>239838339</v>
      </c>
      <c r="P758" s="282">
        <f>IF(AB77&gt;0,ROUND(AB77,0),0)</f>
        <v>0</v>
      </c>
      <c r="Q758" s="282">
        <f>IF(AB78&gt;0,ROUND(AB78,0),0)</f>
        <v>1334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>tal*191*7180*A</v>
      </c>
      <c r="B759" s="282">
        <f>ROUND(AC59,0)</f>
        <v>0</v>
      </c>
      <c r="C759" s="285">
        <f>ROUND(AC60,2)</f>
        <v>19.34</v>
      </c>
      <c r="D759" s="282">
        <f>ROUND(AC61,0)</f>
        <v>1485401</v>
      </c>
      <c r="E759" s="282">
        <f>ROUND(AC62,0)</f>
        <v>141123</v>
      </c>
      <c r="F759" s="282">
        <f>ROUND(AC63,0)</f>
        <v>22310</v>
      </c>
      <c r="G759" s="282">
        <f>ROUND(AC64,0)</f>
        <v>287422</v>
      </c>
      <c r="H759" s="282">
        <f>ROUND(AC65,0)</f>
        <v>0</v>
      </c>
      <c r="I759" s="282">
        <f>ROUND(AC66,0)</f>
        <v>9347</v>
      </c>
      <c r="J759" s="282">
        <f>ROUND(AC67,0)</f>
        <v>57021</v>
      </c>
      <c r="K759" s="282">
        <f>ROUND(AC68,0)</f>
        <v>33472</v>
      </c>
      <c r="L759" s="282">
        <f>ROUND(AC70,0)</f>
        <v>0</v>
      </c>
      <c r="M759" s="282">
        <f>ROUND(AC71,0)</f>
        <v>2038900</v>
      </c>
      <c r="N759" s="282">
        <f>ROUND(AC76,0)</f>
        <v>1327</v>
      </c>
      <c r="O759" s="282">
        <f>ROUND(AC74,0)</f>
        <v>8752349</v>
      </c>
      <c r="P759" s="282">
        <f>IF(AC77&gt;0,ROUND(AC77,0),0)</f>
        <v>0</v>
      </c>
      <c r="Q759" s="282">
        <f>IF(AC78&gt;0,ROUND(AC78,0),0)</f>
        <v>922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>tal*191*7190*A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>tal*191*7200*A</v>
      </c>
      <c r="B761" s="282">
        <f>ROUND(AE59,0)</f>
        <v>0</v>
      </c>
      <c r="C761" s="285">
        <f>ROUND(AE60,2)</f>
        <v>9.1999999999999993</v>
      </c>
      <c r="D761" s="282">
        <f>ROUND(AE61,0)</f>
        <v>881902</v>
      </c>
      <c r="E761" s="282">
        <f>ROUND(AE62,0)</f>
        <v>83787</v>
      </c>
      <c r="F761" s="282">
        <f>ROUND(AE63,0)</f>
        <v>177396</v>
      </c>
      <c r="G761" s="282">
        <f>ROUND(AE64,0)</f>
        <v>20429</v>
      </c>
      <c r="H761" s="282">
        <f>ROUND(AE65,0)</f>
        <v>0</v>
      </c>
      <c r="I761" s="282">
        <f>ROUND(AE66,0)</f>
        <v>14883</v>
      </c>
      <c r="J761" s="282">
        <f>ROUND(AE67,0)</f>
        <v>160696</v>
      </c>
      <c r="K761" s="282">
        <f>ROUND(AE68,0)</f>
        <v>0</v>
      </c>
      <c r="L761" s="282">
        <f>ROUND(AE70,0)</f>
        <v>0</v>
      </c>
      <c r="M761" s="282">
        <f>ROUND(AE71,0)</f>
        <v>1346332</v>
      </c>
      <c r="N761" s="282">
        <f>ROUND(AE76,0)</f>
        <v>3739</v>
      </c>
      <c r="O761" s="282">
        <f>ROUND(AE74,0)</f>
        <v>2335665</v>
      </c>
      <c r="P761" s="282">
        <f>IF(AE77&gt;0,ROUND(AE77,0),0)</f>
        <v>0</v>
      </c>
      <c r="Q761" s="282">
        <f>IF(AE78&gt;0,ROUND(AE78,0),0)</f>
        <v>2598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>tal*191*7220*A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>tal*191*7230*A</v>
      </c>
      <c r="B763" s="282">
        <f>ROUND(AG59,0)</f>
        <v>0</v>
      </c>
      <c r="C763" s="285">
        <f>ROUND(AG60,2)</f>
        <v>60.75</v>
      </c>
      <c r="D763" s="282">
        <f>ROUND(AG61,0)</f>
        <v>5594929</v>
      </c>
      <c r="E763" s="282">
        <f>ROUND(AG62,0)</f>
        <v>531557</v>
      </c>
      <c r="F763" s="282">
        <f>ROUND(AG63,0)</f>
        <v>95667</v>
      </c>
      <c r="G763" s="282">
        <f>ROUND(AG64,0)</f>
        <v>757626</v>
      </c>
      <c r="H763" s="282">
        <f>ROUND(AG65,0)</f>
        <v>0</v>
      </c>
      <c r="I763" s="282">
        <f>ROUND(AG66,0)</f>
        <v>201552</v>
      </c>
      <c r="J763" s="282">
        <f>ROUND(AG67,0)</f>
        <v>382575</v>
      </c>
      <c r="K763" s="282">
        <f>ROUND(AG68,0)</f>
        <v>51</v>
      </c>
      <c r="L763" s="282">
        <f>ROUND(AG70,0)</f>
        <v>0</v>
      </c>
      <c r="M763" s="282">
        <f>ROUND(AG71,0)</f>
        <v>7625350</v>
      </c>
      <c r="N763" s="282">
        <f>ROUND(AG76,0)</f>
        <v>8902</v>
      </c>
      <c r="O763" s="282">
        <f>ROUND(AG74,0)</f>
        <v>86082377</v>
      </c>
      <c r="P763" s="282">
        <f>IF(AG77&gt;0,ROUND(AG77,0),0)</f>
        <v>0</v>
      </c>
      <c r="Q763" s="282">
        <f>IF(AG78&gt;0,ROUND(AG78,0),0)</f>
        <v>6186</v>
      </c>
      <c r="R763" s="282">
        <f>IF(AG79&gt;0,ROUND(AG79,0),0)</f>
        <v>0</v>
      </c>
      <c r="S763" s="282">
        <f>IF(AG80&gt;0,ROUND(AG80,0),0)</f>
        <v>37</v>
      </c>
      <c r="T763" s="285">
        <f>IF(AG81&gt;0,ROUND(AG81,2),0)</f>
        <v>0</v>
      </c>
      <c r="U763" s="282"/>
      <c r="X763" s="282"/>
      <c r="Y763" s="282"/>
      <c r="Z763" s="282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>tal*191*7240*A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>tal*191*7250*A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>tal*191*7260*A</v>
      </c>
      <c r="B766" s="282">
        <f>ROUND(AJ59,0)</f>
        <v>0</v>
      </c>
      <c r="C766" s="285">
        <f>ROUND(AJ60,2)</f>
        <v>5.92</v>
      </c>
      <c r="D766" s="282">
        <f>ROUND(AJ61,0)</f>
        <v>725180</v>
      </c>
      <c r="E766" s="282">
        <f>ROUND(AJ62,0)</f>
        <v>68897</v>
      </c>
      <c r="F766" s="282">
        <f>ROUND(AJ63,0)</f>
        <v>0</v>
      </c>
      <c r="G766" s="282">
        <f>ROUND(AJ64,0)</f>
        <v>68864</v>
      </c>
      <c r="H766" s="282">
        <f>ROUND(AJ65,0)</f>
        <v>130</v>
      </c>
      <c r="I766" s="282">
        <f>ROUND(AJ66,0)</f>
        <v>35538</v>
      </c>
      <c r="J766" s="282">
        <f>ROUND(AJ67,0)</f>
        <v>0</v>
      </c>
      <c r="K766" s="282">
        <f>ROUND(AJ68,0)</f>
        <v>23993</v>
      </c>
      <c r="L766" s="282">
        <f>ROUND(AJ70,0)</f>
        <v>350</v>
      </c>
      <c r="M766" s="282">
        <f>ROUND(AJ71,0)</f>
        <v>927842</v>
      </c>
      <c r="N766" s="282">
        <f>ROUND(AJ76,0)</f>
        <v>0</v>
      </c>
      <c r="O766" s="282">
        <f>ROUND(AJ74,0)</f>
        <v>2112767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1</v>
      </c>
      <c r="T766" s="285">
        <f>IF(AJ81&gt;0,ROUND(AJ81,2),0)</f>
        <v>0</v>
      </c>
      <c r="U766" s="282"/>
      <c r="X766" s="282"/>
      <c r="Y766" s="282"/>
      <c r="Z766" s="282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>tal*191*7310*A</v>
      </c>
      <c r="B767" s="282">
        <f>ROUND(AK59,0)</f>
        <v>0</v>
      </c>
      <c r="C767" s="285">
        <f>ROUND(AK60,2)</f>
        <v>3.59</v>
      </c>
      <c r="D767" s="282">
        <f>ROUND(AK61,0)</f>
        <v>350741</v>
      </c>
      <c r="E767" s="282">
        <f>ROUND(AK62,0)</f>
        <v>33323</v>
      </c>
      <c r="F767" s="282">
        <f>ROUND(AK63,0)</f>
        <v>0</v>
      </c>
      <c r="G767" s="282">
        <f>ROUND(AK64,0)</f>
        <v>-1979</v>
      </c>
      <c r="H767" s="282">
        <f>ROUND(AK65,0)</f>
        <v>0</v>
      </c>
      <c r="I767" s="282">
        <f>ROUND(AK66,0)</f>
        <v>411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384437</v>
      </c>
      <c r="N767" s="282">
        <f>ROUND(AK76,0)</f>
        <v>0</v>
      </c>
      <c r="O767" s="282">
        <f>ROUND(AK74,0)</f>
        <v>1774589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>tal*191*7320*A</v>
      </c>
      <c r="B768" s="282">
        <f>ROUND(AL59,0)</f>
        <v>0</v>
      </c>
      <c r="C768" s="285">
        <f>ROUND(AL60,2)</f>
        <v>2.4500000000000002</v>
      </c>
      <c r="D768" s="282">
        <f>ROUND(AL61,0)</f>
        <v>241931</v>
      </c>
      <c r="E768" s="282">
        <f>ROUND(AL62,0)</f>
        <v>22985</v>
      </c>
      <c r="F768" s="282">
        <f>ROUND(AL63,0)</f>
        <v>0</v>
      </c>
      <c r="G768" s="282">
        <f>ROUND(AL64,0)</f>
        <v>52</v>
      </c>
      <c r="H768" s="282">
        <f>ROUND(AL65,0)</f>
        <v>0</v>
      </c>
      <c r="I768" s="282">
        <f>ROUND(AL66,0)</f>
        <v>752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266103</v>
      </c>
      <c r="N768" s="282">
        <f>ROUND(AL76,0)</f>
        <v>0</v>
      </c>
      <c r="O768" s="282">
        <f>ROUND(AL74,0)</f>
        <v>1107139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>tal*191*7330*A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>tal*191*7340*A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>tal*191*7350*A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>tal*191*7380*A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>tal*191*7390*A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>tal*191*7400*A</v>
      </c>
      <c r="B774" s="282">
        <f>ROUND(AR59,0)</f>
        <v>0</v>
      </c>
      <c r="C774" s="285">
        <f>ROUND(AR60,2)</f>
        <v>0</v>
      </c>
      <c r="D774" s="282">
        <f>ROUND(AR61,0)</f>
        <v>472</v>
      </c>
      <c r="E774" s="282">
        <f>ROUND(AR62,0)</f>
        <v>45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517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>tal*191*7410*A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>tal*191*7420*A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>tal*191*7430*A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>tal*191*7490*A</v>
      </c>
      <c r="B778" s="282"/>
      <c r="C778" s="285">
        <f>ROUND(AV60,2)</f>
        <v>4.97</v>
      </c>
      <c r="D778" s="282">
        <f>ROUND(AV61,0)</f>
        <v>335645</v>
      </c>
      <c r="E778" s="282">
        <f>ROUND(AV62,0)</f>
        <v>31889</v>
      </c>
      <c r="F778" s="282">
        <f>ROUND(AV63,0)</f>
        <v>0</v>
      </c>
      <c r="G778" s="282">
        <f>ROUND(AV64,0)</f>
        <v>1128</v>
      </c>
      <c r="H778" s="282">
        <f>ROUND(AV65,0)</f>
        <v>0</v>
      </c>
      <c r="I778" s="282">
        <f>ROUND(AV66,0)</f>
        <v>8852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378018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>tal*191*8200*A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200</v>
      </c>
      <c r="M779" s="282">
        <f>ROUND(AW71,0)</f>
        <v>-200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tal*191*8310*A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191410</v>
      </c>
      <c r="L780" s="282">
        <f>ROUND(AX70,0)</f>
        <v>0</v>
      </c>
      <c r="M780" s="282">
        <f>ROUND(AX71,0)</f>
        <v>225403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tal*191*8320*A</v>
      </c>
      <c r="B781" s="282">
        <f>ROUND(AY59,0)</f>
        <v>0</v>
      </c>
      <c r="C781" s="285">
        <f>ROUND(AY60,2)</f>
        <v>31.28</v>
      </c>
      <c r="D781" s="282">
        <f>ROUND(AY61,0)</f>
        <v>1365123</v>
      </c>
      <c r="E781" s="282">
        <f>ROUND(AY62,0)</f>
        <v>129696</v>
      </c>
      <c r="F781" s="282">
        <f>ROUND(AY63,0)</f>
        <v>0</v>
      </c>
      <c r="G781" s="282">
        <f>ROUND(AY64,0)</f>
        <v>643911</v>
      </c>
      <c r="H781" s="282">
        <f>ROUND(AY65,0)</f>
        <v>0</v>
      </c>
      <c r="I781" s="282">
        <f>ROUND(AY66,0)</f>
        <v>480</v>
      </c>
      <c r="J781" s="282">
        <f>ROUND(AY67,0)</f>
        <v>164423</v>
      </c>
      <c r="K781" s="282">
        <f>ROUND(AY68,0)</f>
        <v>13020</v>
      </c>
      <c r="L781" s="282">
        <f>ROUND(AY70,0)</f>
        <v>445034</v>
      </c>
      <c r="M781" s="282">
        <f>ROUND(AY71,0)</f>
        <v>1910833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tal*191*8330*A</v>
      </c>
      <c r="B782" s="282">
        <f>ROUND(AZ59,0)</f>
        <v>0</v>
      </c>
      <c r="C782" s="285">
        <f>ROUND(AZ60,2)</f>
        <v>0</v>
      </c>
      <c r="D782" s="282">
        <f>ROUND(AZ61,0)</f>
        <v>134</v>
      </c>
      <c r="E782" s="282">
        <f>ROUND(AZ62,0)</f>
        <v>13</v>
      </c>
      <c r="F782" s="282">
        <f>ROUND(AZ63,0)</f>
        <v>0</v>
      </c>
      <c r="G782" s="282">
        <f>ROUND(AZ64,0)</f>
        <v>-18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73021</v>
      </c>
      <c r="M782" s="282">
        <f>ROUND(AZ71,0)</f>
        <v>-72892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tal*191*8350*A</v>
      </c>
      <c r="B783" s="282">
        <f>ROUND(BA59,0)</f>
        <v>0</v>
      </c>
      <c r="C783" s="285">
        <f>ROUND(BA60,2)</f>
        <v>1.77</v>
      </c>
      <c r="D783" s="282">
        <f>ROUND(BA61,0)</f>
        <v>77287</v>
      </c>
      <c r="E783" s="282">
        <f>ROUND(BA62,0)</f>
        <v>7343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-303800</v>
      </c>
      <c r="J783" s="282">
        <f>ROUND(BA67,0)</f>
        <v>10121</v>
      </c>
      <c r="K783" s="282">
        <f>ROUND(BA68,0)</f>
        <v>0</v>
      </c>
      <c r="L783" s="282">
        <f>ROUND(BA70,0)</f>
        <v>29117</v>
      </c>
      <c r="M783" s="282">
        <f>ROUND(BA71,0)</f>
        <v>-238166</v>
      </c>
      <c r="N783" s="282"/>
      <c r="O783" s="282"/>
      <c r="P783" s="282">
        <f>IF(BA77&gt;0,ROUND(BA77,0),0)</f>
        <v>0</v>
      </c>
      <c r="Q783" s="282">
        <f>IF(BA78&gt;0,ROUND(BA78,0),0)</f>
        <v>164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tal*191*8360*A</v>
      </c>
      <c r="B784" s="282"/>
      <c r="C784" s="285">
        <f>ROUND(BB60,2)</f>
        <v>0.01</v>
      </c>
      <c r="D784" s="282">
        <f>ROUND(BB61,0)</f>
        <v>653</v>
      </c>
      <c r="E784" s="282">
        <f>ROUND(BB62,0)</f>
        <v>62</v>
      </c>
      <c r="F784" s="282">
        <f>ROUND(BB63,0)</f>
        <v>0</v>
      </c>
      <c r="G784" s="282">
        <f>ROUND(BB64,0)</f>
        <v>25</v>
      </c>
      <c r="H784" s="282">
        <f>ROUND(BB65,0)</f>
        <v>0</v>
      </c>
      <c r="I784" s="282">
        <f>ROUND(BB66,0)</f>
        <v>0</v>
      </c>
      <c r="J784" s="282">
        <f>ROUND(BB67,0)</f>
        <v>22761</v>
      </c>
      <c r="K784" s="282">
        <f>ROUND(BB68,0)</f>
        <v>0</v>
      </c>
      <c r="L784" s="282">
        <f>ROUND(BB70,0)</f>
        <v>0</v>
      </c>
      <c r="M784" s="282">
        <f>ROUND(BB71,0)</f>
        <v>23501</v>
      </c>
      <c r="N784" s="282"/>
      <c r="O784" s="282"/>
      <c r="P784" s="282">
        <f>IF(BB77&gt;0,ROUND(BB77,0),0)</f>
        <v>0</v>
      </c>
      <c r="Q784" s="282">
        <f>IF(BB78&gt;0,ROUND(BB78,0),0)</f>
        <v>368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tal*191*8370*A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tal*191*8420*A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-34282</v>
      </c>
      <c r="H786" s="282">
        <f>ROUND(BD65,0)</f>
        <v>0</v>
      </c>
      <c r="I786" s="282">
        <f>ROUND(BD66,0)</f>
        <v>22808</v>
      </c>
      <c r="J786" s="282">
        <f>ROUND(BD67,0)</f>
        <v>123125</v>
      </c>
      <c r="K786" s="282">
        <f>ROUND(BD68,0)</f>
        <v>6002</v>
      </c>
      <c r="L786" s="282">
        <f>ROUND(BD70,0)</f>
        <v>0</v>
      </c>
      <c r="M786" s="282">
        <f>ROUND(BD71,0)</f>
        <v>115272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tal*191*8430*A</v>
      </c>
      <c r="B787" s="282">
        <f>ROUND(BE59,0)</f>
        <v>98164</v>
      </c>
      <c r="C787" s="285">
        <f>ROUND(BE60,2)</f>
        <v>28.17</v>
      </c>
      <c r="D787" s="282">
        <f>ROUND(BE61,0)</f>
        <v>2118740</v>
      </c>
      <c r="E787" s="282">
        <f>ROUND(BE62,0)</f>
        <v>201295</v>
      </c>
      <c r="F787" s="282">
        <f>ROUND(BE63,0)</f>
        <v>11674</v>
      </c>
      <c r="G787" s="282">
        <f>ROUND(BE64,0)</f>
        <v>449617</v>
      </c>
      <c r="H787" s="282">
        <f>ROUND(BE65,0)</f>
        <v>829919</v>
      </c>
      <c r="I787" s="282">
        <f>ROUND(BE66,0)</f>
        <v>3952629</v>
      </c>
      <c r="J787" s="282">
        <f>ROUND(BE67,0)</f>
        <v>456932</v>
      </c>
      <c r="K787" s="282">
        <f>ROUND(BE68,0)</f>
        <v>62029</v>
      </c>
      <c r="L787" s="282">
        <f>ROUND(BE70,0)</f>
        <v>129950</v>
      </c>
      <c r="M787" s="282">
        <f>ROUND(BE71,0)</f>
        <v>7976853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tal*191*8460*A</v>
      </c>
      <c r="B788" s="282"/>
      <c r="C788" s="285">
        <f>ROUND(BF60,2)</f>
        <v>32.799999999999997</v>
      </c>
      <c r="D788" s="282">
        <f>ROUND(BF61,0)</f>
        <v>1315254</v>
      </c>
      <c r="E788" s="282">
        <f>ROUND(BF62,0)</f>
        <v>124958</v>
      </c>
      <c r="F788" s="282">
        <f>ROUND(BF63,0)</f>
        <v>0</v>
      </c>
      <c r="G788" s="282">
        <f>ROUND(BF64,0)</f>
        <v>154800</v>
      </c>
      <c r="H788" s="282">
        <f>ROUND(BF65,0)</f>
        <v>77353</v>
      </c>
      <c r="I788" s="282">
        <f>ROUND(BF66,0)</f>
        <v>654983</v>
      </c>
      <c r="J788" s="282">
        <f>ROUND(BF67,0)</f>
        <v>59723</v>
      </c>
      <c r="K788" s="282">
        <f>ROUND(BF68,0)</f>
        <v>0</v>
      </c>
      <c r="L788" s="282">
        <f>ROUND(BF70,0)</f>
        <v>88380</v>
      </c>
      <c r="M788" s="282">
        <f>ROUND(BF71,0)</f>
        <v>2305422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tal*191*8470*A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392</v>
      </c>
      <c r="J789" s="282">
        <f>ROUND(BG67,0)</f>
        <v>2771</v>
      </c>
      <c r="K789" s="282">
        <f>ROUND(BG68,0)</f>
        <v>0</v>
      </c>
      <c r="L789" s="282">
        <f>ROUND(BG70,0)</f>
        <v>0</v>
      </c>
      <c r="M789" s="282">
        <f>ROUND(BG71,0)</f>
        <v>6481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tal*191*8480*A</v>
      </c>
      <c r="B790" s="282"/>
      <c r="C790" s="285">
        <f>ROUND(BH60,2)</f>
        <v>2.04</v>
      </c>
      <c r="D790" s="282">
        <f>ROUND(BH61,0)</f>
        <v>236427</v>
      </c>
      <c r="E790" s="282">
        <f>ROUND(BH62,0)</f>
        <v>22462</v>
      </c>
      <c r="F790" s="282">
        <f>ROUND(BH63,0)</f>
        <v>0</v>
      </c>
      <c r="G790" s="282">
        <f>ROUND(BH64,0)</f>
        <v>1</v>
      </c>
      <c r="H790" s="282">
        <f>ROUND(BH65,0)</f>
        <v>175</v>
      </c>
      <c r="I790" s="282">
        <f>ROUND(BH66,0)</f>
        <v>1430</v>
      </c>
      <c r="J790" s="282">
        <f>ROUND(BH67,0)</f>
        <v>17047</v>
      </c>
      <c r="K790" s="282">
        <f>ROUND(BH68,0)</f>
        <v>0</v>
      </c>
      <c r="L790" s="282">
        <f>ROUND(BH70,0)</f>
        <v>0</v>
      </c>
      <c r="M790" s="282">
        <f>ROUND(BH71,0)</f>
        <v>280672</v>
      </c>
      <c r="N790" s="282"/>
      <c r="O790" s="282"/>
      <c r="P790" s="282">
        <f>IF(BH77&gt;0,ROUND(BH77,0),0)</f>
        <v>0</v>
      </c>
      <c r="Q790" s="282">
        <f>IF(BH78&gt;0,ROUND(BH78,0),0)</f>
        <v>276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tal*191*8490*A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tal*191*8510*A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tal*191*8530*A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4108</v>
      </c>
      <c r="K793" s="282">
        <f>ROUND(BK68,0)</f>
        <v>0</v>
      </c>
      <c r="L793" s="282">
        <f>ROUND(BK70,0)</f>
        <v>0</v>
      </c>
      <c r="M793" s="282">
        <f>ROUND(BK71,0)</f>
        <v>4108</v>
      </c>
      <c r="N793" s="282"/>
      <c r="O793" s="282"/>
      <c r="P793" s="282">
        <f>IF(BK77&gt;0,ROUND(BK77,0),0)</f>
        <v>0</v>
      </c>
      <c r="Q793" s="282">
        <f>IF(BK78&gt;0,ROUND(BK78,0),0)</f>
        <v>66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tal*191*8560*A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80467</v>
      </c>
      <c r="K794" s="282">
        <f>ROUND(BL68,0)</f>
        <v>0</v>
      </c>
      <c r="L794" s="282">
        <f>ROUND(BL70,0)</f>
        <v>0</v>
      </c>
      <c r="M794" s="282">
        <f>ROUND(BL71,0)</f>
        <v>80467</v>
      </c>
      <c r="N794" s="282"/>
      <c r="O794" s="282"/>
      <c r="P794" s="282">
        <f>IF(BL77&gt;0,ROUND(BL77,0),0)</f>
        <v>0</v>
      </c>
      <c r="Q794" s="282">
        <f>IF(BL78&gt;0,ROUND(BL78,0),0)</f>
        <v>1301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tal*191*8590*A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tal*191*8610*A</v>
      </c>
      <c r="B796" s="282"/>
      <c r="C796" s="285">
        <f>ROUND(BN60,2)</f>
        <v>6.75</v>
      </c>
      <c r="D796" s="282">
        <f>ROUND(BN61,0)</f>
        <v>911386</v>
      </c>
      <c r="E796" s="282">
        <f>ROUND(BN62,0)</f>
        <v>86588</v>
      </c>
      <c r="F796" s="282">
        <f>ROUND(BN63,0)</f>
        <v>58000</v>
      </c>
      <c r="G796" s="282">
        <f>ROUND(BN64,0)</f>
        <v>29358</v>
      </c>
      <c r="H796" s="282">
        <f>ROUND(BN65,0)</f>
        <v>759</v>
      </c>
      <c r="I796" s="282">
        <f>ROUND(BN66,0)</f>
        <v>751946</v>
      </c>
      <c r="J796" s="282">
        <f>ROUND(BN67,0)</f>
        <v>89224</v>
      </c>
      <c r="K796" s="282">
        <f>ROUND(BN68,0)</f>
        <v>8806</v>
      </c>
      <c r="L796" s="282">
        <f>ROUND(BN70,0)</f>
        <v>93833</v>
      </c>
      <c r="M796" s="282">
        <f>ROUND(BN71,0)</f>
        <v>1962481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tal*191*8620*A</v>
      </c>
      <c r="B797" s="282"/>
      <c r="C797" s="285">
        <f>ROUND(BO60,2)</f>
        <v>1.71</v>
      </c>
      <c r="D797" s="282">
        <f>ROUND(BO61,0)</f>
        <v>161461</v>
      </c>
      <c r="E797" s="282">
        <f>ROUND(BO62,0)</f>
        <v>15340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176956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tal*191*8630*A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39541</v>
      </c>
      <c r="J798" s="282">
        <f>ROUND(BP67,0)</f>
        <v>0</v>
      </c>
      <c r="K798" s="282">
        <f>ROUND(BP68,0)</f>
        <v>671</v>
      </c>
      <c r="L798" s="282">
        <f>ROUND(BP70,0)</f>
        <v>0</v>
      </c>
      <c r="M798" s="282">
        <f>ROUND(BP71,0)</f>
        <v>40237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tal*191*8640*A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tal*191*8650*A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tal*191*8660*A</v>
      </c>
      <c r="B801" s="282"/>
      <c r="C801" s="285">
        <f>ROUND(BS60,2)</f>
        <v>1.67</v>
      </c>
      <c r="D801" s="282">
        <f>ROUND(BS61,0)</f>
        <v>156640</v>
      </c>
      <c r="E801" s="282">
        <f>ROUND(BS62,0)</f>
        <v>14882</v>
      </c>
      <c r="F801" s="282">
        <f>ROUND(BS63,0)</f>
        <v>0</v>
      </c>
      <c r="G801" s="282">
        <f>ROUND(BS64,0)</f>
        <v>2521</v>
      </c>
      <c r="H801" s="282">
        <f>ROUND(BS65,0)</f>
        <v>1439</v>
      </c>
      <c r="I801" s="282">
        <f>ROUND(BS66,0)</f>
        <v>17326</v>
      </c>
      <c r="J801" s="282">
        <f>ROUND(BS67,0)</f>
        <v>23302</v>
      </c>
      <c r="K801" s="282">
        <f>ROUND(BS68,0)</f>
        <v>30027</v>
      </c>
      <c r="L801" s="282">
        <f>ROUND(BS70,0)</f>
        <v>13781</v>
      </c>
      <c r="M801" s="282">
        <f>ROUND(BS71,0)</f>
        <v>237344</v>
      </c>
      <c r="N801" s="282"/>
      <c r="O801" s="282"/>
      <c r="P801" s="282">
        <f>IF(BS77&gt;0,ROUND(BS77,0),0)</f>
        <v>0</v>
      </c>
      <c r="Q801" s="282">
        <f>IF(BS78&gt;0,ROUND(BS78,0),0)</f>
        <v>377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tal*191*8670*A</v>
      </c>
      <c r="B802" s="282"/>
      <c r="C802" s="285">
        <f>ROUND(BT60,2)</f>
        <v>1.58</v>
      </c>
      <c r="D802" s="282">
        <f>ROUND(BT61,0)</f>
        <v>138882</v>
      </c>
      <c r="E802" s="282">
        <f>ROUND(BT62,0)</f>
        <v>13195</v>
      </c>
      <c r="F802" s="282">
        <f>ROUND(BT63,0)</f>
        <v>0</v>
      </c>
      <c r="G802" s="282">
        <f>ROUND(BT64,0)</f>
        <v>170</v>
      </c>
      <c r="H802" s="282">
        <f>ROUND(BT65,0)</f>
        <v>0</v>
      </c>
      <c r="I802" s="282">
        <f>ROUND(BT66,0)</f>
        <v>111</v>
      </c>
      <c r="J802" s="282">
        <f>ROUND(BT67,0)</f>
        <v>26569</v>
      </c>
      <c r="K802" s="282">
        <f>ROUND(BT68,0)</f>
        <v>0</v>
      </c>
      <c r="L802" s="282">
        <f>ROUND(BT70,0)</f>
        <v>0</v>
      </c>
      <c r="M802" s="282">
        <f>ROUND(BT71,0)</f>
        <v>179416</v>
      </c>
      <c r="N802" s="282"/>
      <c r="O802" s="282"/>
      <c r="P802" s="282">
        <f>IF(BT77&gt;0,ROUND(BT77,0),0)</f>
        <v>0</v>
      </c>
      <c r="Q802" s="282">
        <f>IF(BT78&gt;0,ROUND(BT78,0),0)</f>
        <v>430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tal*191*8680*A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tal*191*8690*A</v>
      </c>
      <c r="B804" s="282"/>
      <c r="C804" s="285">
        <f>ROUND(BV60,2)</f>
        <v>1.67</v>
      </c>
      <c r="D804" s="282">
        <f>ROUND(BV61,0)</f>
        <v>107743</v>
      </c>
      <c r="E804" s="282">
        <f>ROUND(BV62,0)</f>
        <v>10236</v>
      </c>
      <c r="F804" s="282">
        <f>ROUND(BV63,0)</f>
        <v>0</v>
      </c>
      <c r="G804" s="282">
        <f>ROUND(BV64,0)</f>
        <v>97</v>
      </c>
      <c r="H804" s="282">
        <f>ROUND(BV65,0)</f>
        <v>250</v>
      </c>
      <c r="I804" s="282">
        <f>ROUND(BV66,0)</f>
        <v>2570</v>
      </c>
      <c r="J804" s="282">
        <f>ROUND(BV67,0)</f>
        <v>10102</v>
      </c>
      <c r="K804" s="282">
        <f>ROUND(BV68,0)</f>
        <v>15913</v>
      </c>
      <c r="L804" s="282">
        <f>ROUND(BV70,0)</f>
        <v>0</v>
      </c>
      <c r="M804" s="282">
        <f>ROUND(BV71,0)</f>
        <v>147111</v>
      </c>
      <c r="N804" s="282"/>
      <c r="O804" s="282"/>
      <c r="P804" s="282">
        <f>IF(BV77&gt;0,ROUND(BV77,0),0)</f>
        <v>0</v>
      </c>
      <c r="Q804" s="282">
        <f>IF(BV78&gt;0,ROUND(BV78,0),0)</f>
        <v>163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tal*191*8700*A</v>
      </c>
      <c r="B805" s="282"/>
      <c r="C805" s="285">
        <f>ROUND(BW60,2)</f>
        <v>5.64</v>
      </c>
      <c r="D805" s="282">
        <f>ROUND(BW61,0)</f>
        <v>466665</v>
      </c>
      <c r="E805" s="282">
        <f>ROUND(BW62,0)</f>
        <v>44336</v>
      </c>
      <c r="F805" s="282">
        <f>ROUND(BW63,0)</f>
        <v>0</v>
      </c>
      <c r="G805" s="282">
        <f>ROUND(BW64,0)</f>
        <v>41408</v>
      </c>
      <c r="H805" s="282">
        <f>ROUND(BW65,0)</f>
        <v>39786</v>
      </c>
      <c r="I805" s="282">
        <f>ROUND(BW66,0)</f>
        <v>3125759</v>
      </c>
      <c r="J805" s="282">
        <f>ROUND(BW67,0)</f>
        <v>43923</v>
      </c>
      <c r="K805" s="282">
        <f>ROUND(BW68,0)</f>
        <v>431943</v>
      </c>
      <c r="L805" s="282">
        <f>ROUND(BW70,0)</f>
        <v>25725</v>
      </c>
      <c r="M805" s="282">
        <f>ROUND(BW71,0)</f>
        <v>4185112</v>
      </c>
      <c r="N805" s="282"/>
      <c r="O805" s="282"/>
      <c r="P805" s="282">
        <f>IF(BW77&gt;0,ROUND(BW77,0),0)</f>
        <v>0</v>
      </c>
      <c r="Q805" s="282">
        <f>IF(BW78&gt;0,ROUND(BW78,0),0)</f>
        <v>710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tal*191*8710*A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tal*191*8720*A</v>
      </c>
      <c r="B807" s="282"/>
      <c r="C807" s="285">
        <f>ROUND(BY60,2)</f>
        <v>37.69</v>
      </c>
      <c r="D807" s="282">
        <f>ROUND(BY61,0)</f>
        <v>3687492</v>
      </c>
      <c r="E807" s="282">
        <f>ROUND(BY62,0)</f>
        <v>350337</v>
      </c>
      <c r="F807" s="282">
        <f>ROUND(BY63,0)</f>
        <v>24000</v>
      </c>
      <c r="G807" s="282">
        <f>ROUND(BY64,0)</f>
        <v>24967</v>
      </c>
      <c r="H807" s="282">
        <f>ROUND(BY65,0)</f>
        <v>910</v>
      </c>
      <c r="I807" s="282">
        <f>ROUND(BY66,0)</f>
        <v>812610</v>
      </c>
      <c r="J807" s="282">
        <f>ROUND(BY67,0)</f>
        <v>97839</v>
      </c>
      <c r="K807" s="282">
        <f>ROUND(BY68,0)</f>
        <v>5239</v>
      </c>
      <c r="L807" s="282">
        <f>ROUND(BY70,0)</f>
        <v>-129</v>
      </c>
      <c r="M807" s="282">
        <f>ROUND(BY71,0)</f>
        <v>5075717</v>
      </c>
      <c r="N807" s="282"/>
      <c r="O807" s="282"/>
      <c r="P807" s="282">
        <f>IF(BY77&gt;0,ROUND(BY77,0),0)</f>
        <v>0</v>
      </c>
      <c r="Q807" s="282">
        <f>IF(BY78&gt;0,ROUND(BY78,0),0)</f>
        <v>1582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tal*191*8730*A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tal*191*8740*A</v>
      </c>
      <c r="B809" s="282"/>
      <c r="C809" s="285">
        <f>ROUND(CA60,2)</f>
        <v>2.56</v>
      </c>
      <c r="D809" s="282">
        <f>ROUND(CA61,0)</f>
        <v>208187</v>
      </c>
      <c r="E809" s="282">
        <f>ROUND(CA62,0)</f>
        <v>19779</v>
      </c>
      <c r="F809" s="282">
        <f>ROUND(CA63,0)</f>
        <v>0</v>
      </c>
      <c r="G809" s="282">
        <f>ROUND(CA64,0)</f>
        <v>65</v>
      </c>
      <c r="H809" s="282">
        <f>ROUND(CA65,0)</f>
        <v>0</v>
      </c>
      <c r="I809" s="282">
        <f>ROUND(CA66,0)</f>
        <v>5156</v>
      </c>
      <c r="J809" s="282">
        <f>ROUND(CA67,0)</f>
        <v>0</v>
      </c>
      <c r="K809" s="282">
        <f>ROUND(CA68,0)</f>
        <v>4265</v>
      </c>
      <c r="L809" s="282">
        <f>ROUND(CA70,0)</f>
        <v>0</v>
      </c>
      <c r="M809" s="282">
        <f>ROUND(CA71,0)</f>
        <v>245814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tal*191*8770*A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tal*191*8790*A</v>
      </c>
      <c r="B811" s="282"/>
      <c r="C811" s="285">
        <f>ROUND(CC60,2)</f>
        <v>7.8</v>
      </c>
      <c r="D811" s="282">
        <f>ROUND(CC61,0)</f>
        <v>969100</v>
      </c>
      <c r="E811" s="282">
        <f>ROUND(CC62,0)</f>
        <v>92071</v>
      </c>
      <c r="F811" s="282">
        <f>ROUND(CC63,0)</f>
        <v>179922</v>
      </c>
      <c r="G811" s="282">
        <f>ROUND(CC64,0)</f>
        <v>774134</v>
      </c>
      <c r="H811" s="282">
        <f>ROUND(CC65,0)</f>
        <v>1797</v>
      </c>
      <c r="I811" s="282">
        <f>ROUND(CC66,0)</f>
        <v>48872</v>
      </c>
      <c r="J811" s="282">
        <f>ROUND(CC67,0)</f>
        <v>46286</v>
      </c>
      <c r="K811" s="282">
        <f>ROUND(CC68,0)</f>
        <v>42137</v>
      </c>
      <c r="L811" s="282">
        <f>ROUND(CC70,0)</f>
        <v>3607266</v>
      </c>
      <c r="M811" s="282">
        <f>ROUND(CC71,0)</f>
        <v>54407798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tal*191*9000*A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4678102</v>
      </c>
      <c r="W812" s="180">
        <f>ROUND(CD71,0)</f>
        <v>4678102</v>
      </c>
      <c r="X812" s="282">
        <f>ROUND(CE73,0)</f>
        <v>207610404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679.72999999999956</v>
      </c>
      <c r="D814" s="180">
        <f t="shared" si="22"/>
        <v>58511609</v>
      </c>
      <c r="E814" s="180">
        <f t="shared" si="22"/>
        <v>5559004</v>
      </c>
      <c r="F814" s="180">
        <f t="shared" si="22"/>
        <v>2126913</v>
      </c>
      <c r="G814" s="180">
        <f t="shared" si="22"/>
        <v>49490385</v>
      </c>
      <c r="H814" s="180">
        <f t="shared" si="22"/>
        <v>980266</v>
      </c>
      <c r="I814" s="180">
        <f t="shared" si="22"/>
        <v>16478867</v>
      </c>
      <c r="J814" s="180">
        <f t="shared" si="22"/>
        <v>4218872</v>
      </c>
      <c r="K814" s="180">
        <f t="shared" si="22"/>
        <v>3783054</v>
      </c>
      <c r="L814" s="180">
        <f>SUM(L733:L812)+SUM(U733:U812)</f>
        <v>6161122</v>
      </c>
      <c r="M814" s="180">
        <f>SUM(M733:M812)+SUM(W733:W812)</f>
        <v>196169340</v>
      </c>
      <c r="N814" s="180">
        <f t="shared" ref="N814:Z814" si="23">SUM(N733:N812)</f>
        <v>68412</v>
      </c>
      <c r="O814" s="180">
        <f t="shared" si="23"/>
        <v>642120170</v>
      </c>
      <c r="P814" s="180">
        <f t="shared" si="23"/>
        <v>0</v>
      </c>
      <c r="Q814" s="180">
        <f t="shared" si="23"/>
        <v>52975</v>
      </c>
      <c r="R814" s="180">
        <f t="shared" si="23"/>
        <v>296608</v>
      </c>
      <c r="S814" s="180">
        <f t="shared" si="23"/>
        <v>211</v>
      </c>
      <c r="T814" s="263">
        <f t="shared" si="23"/>
        <v>0</v>
      </c>
      <c r="U814" s="180">
        <f t="shared" si="23"/>
        <v>0</v>
      </c>
      <c r="V814" s="180">
        <f t="shared" si="23"/>
        <v>4678102</v>
      </c>
      <c r="W814" s="180">
        <f t="shared" si="23"/>
        <v>4678102</v>
      </c>
      <c r="X814" s="180">
        <f t="shared" si="23"/>
        <v>207610404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3">
        <f>CE60</f>
        <v>679.72999999999956</v>
      </c>
      <c r="D815" s="180">
        <f>CE61</f>
        <v>58511610.739999987</v>
      </c>
      <c r="E815" s="180">
        <f>CE62</f>
        <v>5559004</v>
      </c>
      <c r="F815" s="180">
        <f>CE63</f>
        <v>2126912.6599999997</v>
      </c>
      <c r="G815" s="180">
        <f>CE64</f>
        <v>49490383.06999997</v>
      </c>
      <c r="H815" s="240">
        <f>CE65</f>
        <v>980265.88</v>
      </c>
      <c r="I815" s="240">
        <f>CE66</f>
        <v>16478868.369999999</v>
      </c>
      <c r="J815" s="240">
        <f>CE67</f>
        <v>4218872</v>
      </c>
      <c r="K815" s="240">
        <f>CE68</f>
        <v>3783052.4800000004</v>
      </c>
      <c r="L815" s="240">
        <f>CE70</f>
        <v>6161123.3800000008</v>
      </c>
      <c r="M815" s="240">
        <f>CE71</f>
        <v>196169340.21427992</v>
      </c>
      <c r="N815" s="180">
        <f>CE76</f>
        <v>98164.369999999981</v>
      </c>
      <c r="O815" s="180">
        <f>CE74</f>
        <v>642120171.36000013</v>
      </c>
      <c r="P815" s="180">
        <f>CE77</f>
        <v>0</v>
      </c>
      <c r="Q815" s="180">
        <f>CE78</f>
        <v>52974.061075943362</v>
      </c>
      <c r="R815" s="180">
        <f>CE79</f>
        <v>296608</v>
      </c>
      <c r="S815" s="180">
        <f>CE80</f>
        <v>210.61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58511610.740000054</v>
      </c>
      <c r="G816" s="240">
        <f>C379</f>
        <v>5559004.0599999959</v>
      </c>
      <c r="H816" s="240">
        <f>C380</f>
        <v>2126912.66</v>
      </c>
      <c r="I816" s="240">
        <f>C381</f>
        <v>49490383.069999985</v>
      </c>
      <c r="J816" s="240">
        <f>C382</f>
        <v>980265.88000000024</v>
      </c>
      <c r="K816" s="240">
        <f>C383</f>
        <v>16478868.370000003</v>
      </c>
      <c r="L816" s="240">
        <f>C384+C385+C386+C388</f>
        <v>8454200.0599999987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Providence Centralia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914 S. Scheuber Road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914 S. Scheuber Road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Centralia, WA 98531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H-191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Providence Centralia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Joanne Schwartz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360-736-2803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360-330-8614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4134</v>
      </c>
      <c r="G23" s="21">
        <f>data!D111</f>
        <v>20555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635</v>
      </c>
      <c r="G26" s="13">
        <f>data!D114</f>
        <v>946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27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58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101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Providence Centralia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2030</v>
      </c>
      <c r="C7" s="48">
        <f>data!B139</f>
        <v>12252</v>
      </c>
      <c r="D7" s="48">
        <f>data!B140</f>
        <v>164271.44612597572</v>
      </c>
      <c r="E7" s="48">
        <f>data!B141</f>
        <v>131434580.87000002</v>
      </c>
      <c r="F7" s="48">
        <f>data!B142</f>
        <v>366759046.29000002</v>
      </c>
      <c r="G7" s="48">
        <f>data!B141+data!B142</f>
        <v>498193627.16000003</v>
      </c>
    </row>
    <row r="8" spans="1:13" ht="20.149999999999999" customHeight="1" x14ac:dyDescent="0.35">
      <c r="A8" s="23" t="s">
        <v>297</v>
      </c>
      <c r="B8" s="48">
        <f>data!C138</f>
        <v>1151</v>
      </c>
      <c r="C8" s="48">
        <f>data!C139</f>
        <v>4770</v>
      </c>
      <c r="D8" s="48">
        <f>data!C140</f>
        <v>57859.60735120107</v>
      </c>
      <c r="E8" s="48">
        <f>data!C141</f>
        <v>56721705.720000006</v>
      </c>
      <c r="F8" s="48">
        <f>data!C142</f>
        <v>129179689.53999999</v>
      </c>
      <c r="G8" s="48">
        <f>data!C141+data!C142</f>
        <v>185901395.25999999</v>
      </c>
    </row>
    <row r="9" spans="1:13" ht="20.149999999999999" customHeight="1" x14ac:dyDescent="0.35">
      <c r="A9" s="23" t="s">
        <v>1058</v>
      </c>
      <c r="B9" s="48">
        <f>data!D138</f>
        <v>953</v>
      </c>
      <c r="C9" s="48">
        <f>data!D139</f>
        <v>3533.0100000000093</v>
      </c>
      <c r="D9" s="48">
        <f>data!D140</f>
        <v>94524.9465228232</v>
      </c>
      <c r="E9" s="48">
        <f>data!D141</f>
        <v>42874588.800000004</v>
      </c>
      <c r="F9" s="48">
        <f>data!D142</f>
        <v>211040202.38999999</v>
      </c>
      <c r="G9" s="48">
        <f>data!D141+data!D142</f>
        <v>253914791.19</v>
      </c>
    </row>
    <row r="10" spans="1:13" ht="20.149999999999999" customHeight="1" x14ac:dyDescent="0.35">
      <c r="A10" s="111" t="s">
        <v>203</v>
      </c>
      <c r="B10" s="48">
        <f>data!E138</f>
        <v>4134</v>
      </c>
      <c r="C10" s="48">
        <f>data!E139</f>
        <v>20555.010000000009</v>
      </c>
      <c r="D10" s="48">
        <f>data!E140</f>
        <v>316656</v>
      </c>
      <c r="E10" s="48">
        <f>data!E141</f>
        <v>231030875.39000005</v>
      </c>
      <c r="F10" s="48">
        <f>data!E142</f>
        <v>706978938.22000003</v>
      </c>
      <c r="G10" s="48">
        <f>data!E141+data!E142</f>
        <v>938009813.61000013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Providence Centralia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4666650.0599999996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-15310.22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-84669.31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1232963.08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85114.43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5884748.04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3048576.3200000008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352581.5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3401157.8200000008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3399.12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3399.12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89891.170000000013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4524689.07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4614580.24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1194784.0399999998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478340.19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1673124.2299999997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Providence Centralia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1127060.06</v>
      </c>
      <c r="D7" s="21">
        <f>data!C195</f>
        <v>0</v>
      </c>
      <c r="E7" s="21">
        <f>data!D195</f>
        <v>0</v>
      </c>
      <c r="F7" s="21">
        <f>data!E195</f>
        <v>1127060.06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1145174.57</v>
      </c>
      <c r="D8" s="21">
        <f>data!C196</f>
        <v>0</v>
      </c>
      <c r="E8" s="21">
        <f>data!D196</f>
        <v>0</v>
      </c>
      <c r="F8" s="21">
        <f>data!E196</f>
        <v>1145174.57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34246228.260000005</v>
      </c>
      <c r="D9" s="21">
        <f>data!C197</f>
        <v>395511.14000000007</v>
      </c>
      <c r="E9" s="21">
        <f>data!D197</f>
        <v>0</v>
      </c>
      <c r="F9" s="21">
        <f>data!E197</f>
        <v>34641739.400000006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12453450.699999999</v>
      </c>
      <c r="D11" s="21">
        <f>data!C199</f>
        <v>80012.19</v>
      </c>
      <c r="E11" s="21">
        <f>data!D199</f>
        <v>0</v>
      </c>
      <c r="F11" s="21">
        <f>data!E199</f>
        <v>12533462.889999999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42269646</v>
      </c>
      <c r="D12" s="21">
        <f>data!C200</f>
        <v>1034381.9399999998</v>
      </c>
      <c r="E12" s="21">
        <f>data!D200</f>
        <v>0</v>
      </c>
      <c r="F12" s="21">
        <f>data!E200</f>
        <v>43304027.939999998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1085431.3999999997</v>
      </c>
      <c r="D14" s="21">
        <f>data!C202</f>
        <v>0</v>
      </c>
      <c r="E14" s="21">
        <f>data!D202</f>
        <v>0</v>
      </c>
      <c r="F14" s="21">
        <f>data!E202</f>
        <v>1085431.3999999997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1726469.9</v>
      </c>
      <c r="D15" s="21">
        <f>data!C203</f>
        <v>-1509905.2699999998</v>
      </c>
      <c r="E15" s="21">
        <f>data!D203</f>
        <v>-4135077.410000002</v>
      </c>
      <c r="F15" s="21">
        <f>data!E203</f>
        <v>4351642.0400000019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94053460.890000015</v>
      </c>
      <c r="D16" s="21">
        <f>data!C204</f>
        <v>0</v>
      </c>
      <c r="E16" s="21">
        <f>data!D204</f>
        <v>-4135077.410000002</v>
      </c>
      <c r="F16" s="21">
        <f>data!E204</f>
        <v>98188538.300000027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21839682.399999999</v>
      </c>
      <c r="D25" s="21">
        <f>data!C210</f>
        <v>1751279.9000000001</v>
      </c>
      <c r="E25" s="21">
        <f>data!D210</f>
        <v>0</v>
      </c>
      <c r="F25" s="21">
        <f>data!E210</f>
        <v>23590962.299999997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11485142.9</v>
      </c>
      <c r="D27" s="21">
        <f>data!C212</f>
        <v>242959.71999999997</v>
      </c>
      <c r="E27" s="21">
        <f>data!D212</f>
        <v>0</v>
      </c>
      <c r="F27" s="21">
        <f>data!E212</f>
        <v>11728102.620000001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37271923.760000005</v>
      </c>
      <c r="D28" s="21">
        <f>data!C213</f>
        <v>1950733.4899999998</v>
      </c>
      <c r="E28" s="21">
        <f>data!D213</f>
        <v>1931.31000000005</v>
      </c>
      <c r="F28" s="21">
        <f>data!E213</f>
        <v>39220725.940000005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1944932.8800000001</v>
      </c>
      <c r="D30" s="21">
        <f>data!C215</f>
        <v>242919.89</v>
      </c>
      <c r="E30" s="21">
        <f>data!D215</f>
        <v>0</v>
      </c>
      <c r="F30" s="21">
        <f>data!E215</f>
        <v>2187852.77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72541681.939999998</v>
      </c>
      <c r="D32" s="21">
        <f>data!C217</f>
        <v>4187893</v>
      </c>
      <c r="E32" s="21">
        <f>data!D217</f>
        <v>1931.31000000005</v>
      </c>
      <c r="F32" s="21">
        <f>data!E217</f>
        <v>76727643.63000001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Providence Centralia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4616570.51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403975782.79999995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156980162.34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5051092.76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35795016.700000003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84878759.049999967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1278589.4600000009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687959403.11000001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1170.8800000000001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2530997.09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10200255.66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12731252.75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705307226.37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Providence Centralia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28074.92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112454710.13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85040008.930000007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1765099.8900000001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1887265.3100000003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2968.22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31098109.539999992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12231867.92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12231867.92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1127060.06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1145174.57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34641739.400000006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12533462.890000001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43304027.939999998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1085431.3999999997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4351642.04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98188538.300000027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76727643.63000001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21460894.670000017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9602689.5700000003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9602689.5700000003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11217473.120000001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11217473.120000001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85611034.820000023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Providence Centralia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3393700.4699999997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6728045.75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18402631.039999999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28524377.259999998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1750012.92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1750012.92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120550.13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386884.95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11386368.369999999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4852775.74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16746579.189999999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16746579.189999999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38590065.450001016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38590065.450001016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85611034.820001006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Providence Centralia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231030875.39000002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706978938.22000003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938009813.61000001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4616570.51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687959403.11000049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12731252.75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705307226.37000048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232702587.23999953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21619036.759999998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21619036.759999998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254321623.99999952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66560733.220000096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5884748.0399999982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3641551.79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57500712.620000027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1103167.8299999998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13829319.430000003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4187894.7399999998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3401157.8200000008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3399.12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4614580.24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1673124.23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67150078.615961134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229550467.6959613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24771156.304038227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897731.66000000015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25668887.964038227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25668887.964038227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Providence Centralia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2050.4416149022127</v>
      </c>
      <c r="D9" s="14">
        <f>data!D59</f>
        <v>0</v>
      </c>
      <c r="E9" s="14">
        <f>data!E59</f>
        <v>18505.010000000009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16.919999999999998</v>
      </c>
      <c r="D10" s="26">
        <f>data!D60</f>
        <v>0</v>
      </c>
      <c r="E10" s="26">
        <f>data!E60</f>
        <v>125.28999999999999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2053198.71</v>
      </c>
      <c r="D11" s="14">
        <f>data!D61</f>
        <v>0</v>
      </c>
      <c r="E11" s="14">
        <f>data!E61</f>
        <v>14038846.800000003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181527</v>
      </c>
      <c r="D12" s="14">
        <f>data!D62</f>
        <v>0</v>
      </c>
      <c r="E12" s="14">
        <f>data!E62</f>
        <v>1241198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134846.98000000001</v>
      </c>
      <c r="D14" s="14">
        <f>data!D64</f>
        <v>0</v>
      </c>
      <c r="E14" s="14">
        <f>data!E64</f>
        <v>1082023.25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7315.9500000000007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211904</v>
      </c>
      <c r="D16" s="14">
        <f>data!D66</f>
        <v>0</v>
      </c>
      <c r="E16" s="14">
        <f>data!E66</f>
        <v>178973.00999999995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109329</v>
      </c>
      <c r="D17" s="14">
        <f>data!D67</f>
        <v>0</v>
      </c>
      <c r="E17" s="14">
        <f>data!E67</f>
        <v>893583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28677.93</v>
      </c>
      <c r="D18" s="14">
        <f>data!D68</f>
        <v>0</v>
      </c>
      <c r="E18" s="14">
        <f>data!E68</f>
        <v>130328.94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5569.9699999999993</v>
      </c>
      <c r="D19" s="14">
        <f>data!D69</f>
        <v>0</v>
      </c>
      <c r="E19" s="14">
        <f>data!E69</f>
        <v>17427.88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2725053.5900000003</v>
      </c>
      <c r="D21" s="14">
        <f>data!D71</f>
        <v>0</v>
      </c>
      <c r="E21" s="14">
        <f>data!E71</f>
        <v>17589696.830000002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2157306</v>
      </c>
      <c r="D23" s="48">
        <f>+data!M669</f>
        <v>0</v>
      </c>
      <c r="E23" s="48">
        <f>+data!M670</f>
        <v>19607851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9990845</v>
      </c>
      <c r="D24" s="14">
        <f>data!D73</f>
        <v>0</v>
      </c>
      <c r="E24" s="14">
        <f>data!E73</f>
        <v>76373844.330000088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98927</v>
      </c>
      <c r="D25" s="14">
        <f>data!D74</f>
        <v>0</v>
      </c>
      <c r="E25" s="14">
        <f>data!E74</f>
        <v>14671404.67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10089772</v>
      </c>
      <c r="D26" s="14">
        <f>data!D75</f>
        <v>0</v>
      </c>
      <c r="E26" s="14">
        <f>data!E75</f>
        <v>91045249.000000089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2562.6799999999998</v>
      </c>
      <c r="D28" s="14">
        <f>data!D76</f>
        <v>0</v>
      </c>
      <c r="E28" s="14">
        <f>data!E76</f>
        <v>20945.620000000006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301613.29444141057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63357.685095816334</v>
      </c>
      <c r="D30" s="14">
        <f>data!D78</f>
        <v>0</v>
      </c>
      <c r="E30" s="14">
        <f>data!E78</f>
        <v>517843.03779505548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77570.135532365253</v>
      </c>
      <c r="D31" s="14">
        <f>data!D79</f>
        <v>0</v>
      </c>
      <c r="E31" s="14">
        <f>data!E79</f>
        <v>699955.58913600328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10.08</v>
      </c>
      <c r="D32" s="84">
        <f>data!D80</f>
        <v>0</v>
      </c>
      <c r="E32" s="84">
        <f>data!E80</f>
        <v>88.81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Providence Centralia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946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635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27.39</v>
      </c>
      <c r="I42" s="26">
        <f>data!P60</f>
        <v>36.700000000000003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3716082.47</v>
      </c>
      <c r="I43" s="14">
        <f>data!P61</f>
        <v>4283715.7399999993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328545</v>
      </c>
      <c r="I44" s="14">
        <f>data!P62</f>
        <v>378731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318510.26000000007</v>
      </c>
      <c r="I46" s="14">
        <f>data!P64</f>
        <v>606526.45000000007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124.72</v>
      </c>
      <c r="I47" s="14">
        <f>data!P65</f>
        <v>128.32999999999998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186445.51</v>
      </c>
      <c r="I48" s="14">
        <f>data!P66</f>
        <v>80108.750000000015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252576</v>
      </c>
      <c r="I49" s="14">
        <f>data!P67</f>
        <v>385632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23882.85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6032.28</v>
      </c>
      <c r="I51" s="14">
        <f>data!P69</f>
        <v>22206.18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-4680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4803636.24</v>
      </c>
      <c r="I53" s="14">
        <f>data!P71</f>
        <v>5780931.2999999989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103</v>
      </c>
      <c r="D55" s="48">
        <f>+data!M676</f>
        <v>427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4178965</v>
      </c>
      <c r="I55" s="48">
        <f>+data!M681</f>
        <v>5782493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11611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14067513.050000001</v>
      </c>
      <c r="I56" s="14">
        <f>data!P73</f>
        <v>11279987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1593435</v>
      </c>
      <c r="I57" s="14">
        <f>data!P74</f>
        <v>45554369.799999997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11611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15660948.050000001</v>
      </c>
      <c r="I58" s="14">
        <f>data!P75</f>
        <v>56834356.799999997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5920.39</v>
      </c>
      <c r="I60" s="14">
        <f>data!P76</f>
        <v>9039.2299999999977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38.464741435977785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146371.06672094061</v>
      </c>
      <c r="I62" s="14">
        <f>data!P78</f>
        <v>223478.81430715334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89.265331631506939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18.22</v>
      </c>
      <c r="I64" s="26">
        <f>data!P80</f>
        <v>20.229999999999997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Providence Centralia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3.26</v>
      </c>
      <c r="D74" s="26">
        <f>data!R60</f>
        <v>0</v>
      </c>
      <c r="E74" s="26">
        <f>data!S60</f>
        <v>4.9800000000000004</v>
      </c>
      <c r="F74" s="26">
        <f>data!T60</f>
        <v>0</v>
      </c>
      <c r="G74" s="26">
        <f>data!U60</f>
        <v>37.720000000000006</v>
      </c>
      <c r="H74" s="26">
        <f>data!V60</f>
        <v>3.9299999999999997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516662.57999999996</v>
      </c>
      <c r="D75" s="14">
        <f>data!R61</f>
        <v>0</v>
      </c>
      <c r="E75" s="14">
        <f>data!S61</f>
        <v>289173.52</v>
      </c>
      <c r="F75" s="14">
        <f>data!T61</f>
        <v>0</v>
      </c>
      <c r="G75" s="14">
        <f>data!U61</f>
        <v>2814856.1199999996</v>
      </c>
      <c r="H75" s="14">
        <f>data!V61</f>
        <v>408356.04000000004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45679</v>
      </c>
      <c r="D76" s="14">
        <f>data!R62</f>
        <v>0</v>
      </c>
      <c r="E76" s="14">
        <f>data!S62</f>
        <v>25566</v>
      </c>
      <c r="F76" s="14">
        <f>data!T62</f>
        <v>0</v>
      </c>
      <c r="G76" s="14">
        <f>data!U62</f>
        <v>248866</v>
      </c>
      <c r="H76" s="14">
        <f>data!V62</f>
        <v>36103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1470119.8099999998</v>
      </c>
      <c r="E77" s="14">
        <f>data!S63</f>
        <v>0</v>
      </c>
      <c r="F77" s="14">
        <f>data!T63</f>
        <v>0</v>
      </c>
      <c r="G77" s="14">
        <f>data!U63</f>
        <v>40903.25</v>
      </c>
      <c r="H77" s="14">
        <f>data!V63</f>
        <v>68930.049999999988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17732.13</v>
      </c>
      <c r="D78" s="14">
        <f>data!R64</f>
        <v>11521.29</v>
      </c>
      <c r="E78" s="14">
        <f>data!S64</f>
        <v>4232837.3299999991</v>
      </c>
      <c r="F78" s="14">
        <f>data!T64</f>
        <v>0</v>
      </c>
      <c r="G78" s="14">
        <f>data!U64</f>
        <v>2790857.12</v>
      </c>
      <c r="H78" s="14">
        <f>data!V64</f>
        <v>71787.309999999983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78.84</v>
      </c>
      <c r="H79" s="14">
        <f>data!V65</f>
        <v>79.260000000000005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105</v>
      </c>
      <c r="D80" s="14">
        <f>data!R66</f>
        <v>488874.11</v>
      </c>
      <c r="E80" s="14">
        <f>data!S66</f>
        <v>96888.280000000013</v>
      </c>
      <c r="F80" s="14">
        <f>data!T66</f>
        <v>0</v>
      </c>
      <c r="G80" s="14">
        <f>data!U66</f>
        <v>2495322</v>
      </c>
      <c r="H80" s="14">
        <f>data!V66</f>
        <v>160.74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18005</v>
      </c>
      <c r="E81" s="14">
        <f>data!S67</f>
        <v>128145</v>
      </c>
      <c r="F81" s="14">
        <f>data!T67</f>
        <v>0</v>
      </c>
      <c r="G81" s="14">
        <f>data!U67</f>
        <v>143835</v>
      </c>
      <c r="H81" s="14">
        <f>data!V67</f>
        <v>9463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-239731.24000000002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439</v>
      </c>
      <c r="D83" s="14">
        <f>data!R69</f>
        <v>0</v>
      </c>
      <c r="E83" s="14">
        <f>data!S69</f>
        <v>190.65</v>
      </c>
      <c r="F83" s="14">
        <f>data!T69</f>
        <v>0</v>
      </c>
      <c r="G83" s="14">
        <f>data!U69</f>
        <v>72115.689999999988</v>
      </c>
      <c r="H83" s="14">
        <f>data!V69</f>
        <v>230.59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-350</v>
      </c>
      <c r="F84" s="14">
        <f>-data!T70</f>
        <v>0</v>
      </c>
      <c r="G84" s="14">
        <f>-data!U70</f>
        <v>-78810.05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580617.71</v>
      </c>
      <c r="D85" s="14">
        <f>data!R71</f>
        <v>1988520.21</v>
      </c>
      <c r="E85" s="14">
        <f>data!S71</f>
        <v>4772450.78</v>
      </c>
      <c r="F85" s="14">
        <f>data!T71</f>
        <v>0</v>
      </c>
      <c r="G85" s="14">
        <f>data!U71</f>
        <v>8288292.7300000004</v>
      </c>
      <c r="H85" s="14">
        <f>data!V71</f>
        <v>595109.99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388766</v>
      </c>
      <c r="D87" s="48">
        <f>+data!M683</f>
        <v>939972</v>
      </c>
      <c r="E87" s="48">
        <f>+data!M684</f>
        <v>2844783</v>
      </c>
      <c r="F87" s="48">
        <f>+data!M685</f>
        <v>0</v>
      </c>
      <c r="G87" s="48">
        <f>+data!M686</f>
        <v>4862382</v>
      </c>
      <c r="H87" s="48">
        <f>+data!M687</f>
        <v>412498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1503450</v>
      </c>
      <c r="D88" s="14">
        <f>data!R73</f>
        <v>1941750</v>
      </c>
      <c r="E88" s="14">
        <f>data!S73</f>
        <v>4114781.08</v>
      </c>
      <c r="F88" s="14">
        <f>data!T73</f>
        <v>0</v>
      </c>
      <c r="G88" s="14">
        <f>data!U73</f>
        <v>23285988.34</v>
      </c>
      <c r="H88" s="14">
        <f>data!V73</f>
        <v>4206693.9200000009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4492147</v>
      </c>
      <c r="D89" s="14">
        <f>data!R74</f>
        <v>5515850</v>
      </c>
      <c r="E89" s="14">
        <f>data!S74</f>
        <v>17181721.099999998</v>
      </c>
      <c r="F89" s="14">
        <f>data!T74</f>
        <v>0</v>
      </c>
      <c r="G89" s="14">
        <f>data!U74</f>
        <v>63717241.160000004</v>
      </c>
      <c r="H89" s="14">
        <f>data!V74</f>
        <v>9967014.7799999993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5995597</v>
      </c>
      <c r="D90" s="14">
        <f>data!R75</f>
        <v>7457600</v>
      </c>
      <c r="E90" s="14">
        <f>data!S75</f>
        <v>21296502.18</v>
      </c>
      <c r="F90" s="14">
        <f>data!T75</f>
        <v>0</v>
      </c>
      <c r="G90" s="14">
        <f>data!U75</f>
        <v>87003229.5</v>
      </c>
      <c r="H90" s="14">
        <f>data!V75</f>
        <v>14173708.699999999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422.04</v>
      </c>
      <c r="E92" s="14">
        <f>data!S76</f>
        <v>3003.7200000000003</v>
      </c>
      <c r="F92" s="14">
        <f>data!T76</f>
        <v>0</v>
      </c>
      <c r="G92" s="14">
        <f>data!U76</f>
        <v>3371.4900000000002</v>
      </c>
      <c r="H92" s="14">
        <f>data!V76</f>
        <v>221.81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10434.185078838687</v>
      </c>
      <c r="E94" s="14">
        <f>data!S78</f>
        <v>74261.611233554504</v>
      </c>
      <c r="F94" s="14">
        <f>data!T78</f>
        <v>0</v>
      </c>
      <c r="G94" s="14">
        <f>data!U78</f>
        <v>83354.067508894514</v>
      </c>
      <c r="H94" s="14">
        <f>data!V78</f>
        <v>5483.856014446993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2.9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Providence Centralia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54.46</v>
      </c>
      <c r="E106" s="26">
        <f>data!Z60</f>
        <v>78.869999999999962</v>
      </c>
      <c r="F106" s="26">
        <f>data!AA60</f>
        <v>0</v>
      </c>
      <c r="G106" s="26">
        <f>data!AB60</f>
        <v>31.770000000000007</v>
      </c>
      <c r="H106" s="26">
        <f>data!AC60</f>
        <v>19.82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4828314.1300000008</v>
      </c>
      <c r="E107" s="14">
        <f>data!Z61</f>
        <v>7137226.9300000016</v>
      </c>
      <c r="F107" s="14">
        <f>data!AA61</f>
        <v>0</v>
      </c>
      <c r="G107" s="14">
        <f>data!AB61</f>
        <v>3532867.14</v>
      </c>
      <c r="H107" s="14">
        <f>data!AC61</f>
        <v>1765606.98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426879</v>
      </c>
      <c r="E108" s="14">
        <f>data!Z62</f>
        <v>631014</v>
      </c>
      <c r="F108" s="14">
        <f>data!AA62</f>
        <v>0</v>
      </c>
      <c r="G108" s="14">
        <f>data!AB62</f>
        <v>312347</v>
      </c>
      <c r="H108" s="14">
        <f>data!AC62</f>
        <v>156100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317169.71999999997</v>
      </c>
      <c r="E109" s="14">
        <f>data!Z63</f>
        <v>1108438</v>
      </c>
      <c r="F109" s="14">
        <f>data!AA63</f>
        <v>0</v>
      </c>
      <c r="G109" s="14">
        <f>data!AB63</f>
        <v>0</v>
      </c>
      <c r="H109" s="14">
        <f>data!AC63</f>
        <v>38983.75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599984.31000000006</v>
      </c>
      <c r="E110" s="14">
        <f>data!Z64</f>
        <v>483419.85000000009</v>
      </c>
      <c r="F110" s="14">
        <f>data!AA64</f>
        <v>0</v>
      </c>
      <c r="G110" s="14">
        <f>data!AB64</f>
        <v>44617076.069999993</v>
      </c>
      <c r="H110" s="14">
        <f>data!AC64</f>
        <v>354986.66999999993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383.37</v>
      </c>
      <c r="E111" s="14">
        <f>data!Z65</f>
        <v>5093.59</v>
      </c>
      <c r="F111" s="14">
        <f>data!AA65</f>
        <v>0</v>
      </c>
      <c r="G111" s="14">
        <f>data!AB65</f>
        <v>18036.550000000003</v>
      </c>
      <c r="H111" s="14">
        <f>data!AC65</f>
        <v>149.01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502290.43000000011</v>
      </c>
      <c r="E112" s="14">
        <f>data!Z66</f>
        <v>670944.35</v>
      </c>
      <c r="F112" s="14">
        <f>data!AA66</f>
        <v>0</v>
      </c>
      <c r="G112" s="14">
        <f>data!AB66</f>
        <v>578099.03000000014</v>
      </c>
      <c r="H112" s="14">
        <f>data!AC66</f>
        <v>16910.789999999997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300211</v>
      </c>
      <c r="E113" s="14">
        <f>data!Z67</f>
        <v>0</v>
      </c>
      <c r="F113" s="14">
        <f>data!AA67</f>
        <v>0</v>
      </c>
      <c r="G113" s="14">
        <f>data!AB67</f>
        <v>81897</v>
      </c>
      <c r="H113" s="14">
        <f>data!AC67</f>
        <v>56602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236768.73</v>
      </c>
      <c r="E114" s="14">
        <f>data!Z68</f>
        <v>1756384.9600000004</v>
      </c>
      <c r="F114" s="14">
        <f>data!AA68</f>
        <v>0</v>
      </c>
      <c r="G114" s="14">
        <f>data!AB68</f>
        <v>286176.81</v>
      </c>
      <c r="H114" s="14">
        <f>data!AC68</f>
        <v>32954.439999999995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12782.68</v>
      </c>
      <c r="E115" s="14">
        <f>data!Z69</f>
        <v>79720.91</v>
      </c>
      <c r="F115" s="14">
        <f>data!AA69</f>
        <v>0</v>
      </c>
      <c r="G115" s="14">
        <f>data!AB69</f>
        <v>23151.84</v>
      </c>
      <c r="H115" s="14">
        <f>data!AC69</f>
        <v>20084.019999999997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-7219.99</v>
      </c>
      <c r="E116" s="14">
        <f>-data!Z70</f>
        <v>-2443132.67</v>
      </c>
      <c r="F116" s="14">
        <f>-data!AA70</f>
        <v>0</v>
      </c>
      <c r="G116" s="14">
        <f>-data!AB70</f>
        <v>-6248885.1399999997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7217563.3799999999</v>
      </c>
      <c r="E117" s="14">
        <f>data!Z71</f>
        <v>9429109.9200000018</v>
      </c>
      <c r="F117" s="14">
        <f>data!AA71</f>
        <v>0</v>
      </c>
      <c r="G117" s="14">
        <f>data!AB71</f>
        <v>43200766.299999997</v>
      </c>
      <c r="H117" s="14">
        <f>data!AC71</f>
        <v>2442377.6599999997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5380501</v>
      </c>
      <c r="E119" s="48">
        <f>+data!M691</f>
        <v>5324342</v>
      </c>
      <c r="F119" s="48">
        <f>+data!M692</f>
        <v>0</v>
      </c>
      <c r="G119" s="48">
        <f>+data!M693</f>
        <v>20384874</v>
      </c>
      <c r="H119" s="48">
        <f>+data!M694</f>
        <v>1541883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11976627.739999996</v>
      </c>
      <c r="E120" s="14">
        <f>data!Z73</f>
        <v>80610</v>
      </c>
      <c r="F120" s="14">
        <f>data!AA73</f>
        <v>0</v>
      </c>
      <c r="G120" s="14">
        <f>data!AB73</f>
        <v>19332388.280000001</v>
      </c>
      <c r="H120" s="14">
        <f>data!AC73</f>
        <v>20519839.219999999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77527894.970000044</v>
      </c>
      <c r="E121" s="14">
        <f>data!Z74</f>
        <v>75675719</v>
      </c>
      <c r="F121" s="14">
        <f>data!AA74</f>
        <v>0</v>
      </c>
      <c r="G121" s="14">
        <f>data!AB74</f>
        <v>271060710.3900001</v>
      </c>
      <c r="H121" s="14">
        <f>data!AC74</f>
        <v>8571276.7800000012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89504522.710000038</v>
      </c>
      <c r="E122" s="14">
        <f>data!Z75</f>
        <v>75756329</v>
      </c>
      <c r="F122" s="14">
        <f>data!AA75</f>
        <v>0</v>
      </c>
      <c r="G122" s="14">
        <f>data!AB75</f>
        <v>290393098.67000008</v>
      </c>
      <c r="H122" s="14">
        <f>data!AC75</f>
        <v>29091116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7036.949999999998</v>
      </c>
      <c r="E124" s="14">
        <f>data!Z76</f>
        <v>0</v>
      </c>
      <c r="F124" s="14">
        <f>data!AA76</f>
        <v>0</v>
      </c>
      <c r="G124" s="14">
        <f>data!AB76</f>
        <v>1919.6599999999999</v>
      </c>
      <c r="H124" s="14">
        <f>data!AC76</f>
        <v>1326.7599999999998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173976.01812750893</v>
      </c>
      <c r="E126" s="14">
        <f>data!Z78</f>
        <v>0</v>
      </c>
      <c r="F126" s="14">
        <f>data!AA78</f>
        <v>0</v>
      </c>
      <c r="G126" s="14">
        <f>data!AB78</f>
        <v>47460.164269840468</v>
      </c>
      <c r="H126" s="14">
        <f>data!AC78</f>
        <v>32801.770910814172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0.56000000000000005</v>
      </c>
      <c r="E128" s="26">
        <f>data!Z80</f>
        <v>25.91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Providence Centralia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9.7099999999999973</v>
      </c>
      <c r="D138" s="26">
        <f>data!AF60</f>
        <v>0</v>
      </c>
      <c r="E138" s="26">
        <f>data!AG60</f>
        <v>64.2</v>
      </c>
      <c r="F138" s="26">
        <f>data!AH60</f>
        <v>0</v>
      </c>
      <c r="G138" s="26">
        <f>data!AI60</f>
        <v>0</v>
      </c>
      <c r="H138" s="26">
        <f>data!AJ60</f>
        <v>7.91</v>
      </c>
      <c r="I138" s="26">
        <f>data!AK60</f>
        <v>4.38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1015289.9899999999</v>
      </c>
      <c r="D139" s="14">
        <f>data!AF61</f>
        <v>0</v>
      </c>
      <c r="E139" s="14">
        <f>data!AG61</f>
        <v>7107503.6000000006</v>
      </c>
      <c r="F139" s="14">
        <f>data!AH61</f>
        <v>0</v>
      </c>
      <c r="G139" s="14">
        <f>data!AI61</f>
        <v>0</v>
      </c>
      <c r="H139" s="14">
        <f>data!AJ61</f>
        <v>1007474.8</v>
      </c>
      <c r="I139" s="14">
        <f>data!AK61</f>
        <v>430941.78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89764</v>
      </c>
      <c r="D140" s="14">
        <f>data!AF62</f>
        <v>0</v>
      </c>
      <c r="E140" s="14">
        <f>data!AG62</f>
        <v>628387</v>
      </c>
      <c r="F140" s="14">
        <f>data!AH62</f>
        <v>0</v>
      </c>
      <c r="G140" s="14">
        <f>data!AI62</f>
        <v>0</v>
      </c>
      <c r="H140" s="14">
        <f>data!AJ62</f>
        <v>89073</v>
      </c>
      <c r="I140" s="14">
        <f>data!AK62</f>
        <v>38100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165770</v>
      </c>
      <c r="D141" s="14">
        <f>data!AF63</f>
        <v>0</v>
      </c>
      <c r="E141" s="14">
        <f>data!AG63</f>
        <v>143000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20482.999999999996</v>
      </c>
      <c r="D142" s="14">
        <f>data!AF64</f>
        <v>0</v>
      </c>
      <c r="E142" s="14">
        <f>data!AG64</f>
        <v>893139.27</v>
      </c>
      <c r="F142" s="14">
        <f>data!AH64</f>
        <v>0</v>
      </c>
      <c r="G142" s="14">
        <f>data!AI64</f>
        <v>0</v>
      </c>
      <c r="H142" s="14">
        <f>data!AJ64</f>
        <v>40087.22</v>
      </c>
      <c r="I142" s="14">
        <f>data!AK64</f>
        <v>3302.2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25</v>
      </c>
      <c r="F143" s="14">
        <f>data!AH65</f>
        <v>0</v>
      </c>
      <c r="G143" s="14">
        <f>data!AI65</f>
        <v>0</v>
      </c>
      <c r="H143" s="14">
        <f>data!AJ65</f>
        <v>186.54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50313.8</v>
      </c>
      <c r="D144" s="14">
        <f>data!AF66</f>
        <v>0</v>
      </c>
      <c r="E144" s="14">
        <f>data!AG66</f>
        <v>214783.93</v>
      </c>
      <c r="F144" s="14">
        <f>data!AH66</f>
        <v>0</v>
      </c>
      <c r="G144" s="14">
        <f>data!AI66</f>
        <v>0</v>
      </c>
      <c r="H144" s="14">
        <f>data!AJ66</f>
        <v>36125.210000000006</v>
      </c>
      <c r="I144" s="14">
        <f>data!AK66</f>
        <v>441.61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159516</v>
      </c>
      <c r="D145" s="14">
        <f>data!AF67</f>
        <v>0</v>
      </c>
      <c r="E145" s="14">
        <f>data!AG67</f>
        <v>379766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972.26</v>
      </c>
      <c r="F146" s="14">
        <f>data!AH68</f>
        <v>0</v>
      </c>
      <c r="G146" s="14">
        <f>data!AI68</f>
        <v>0</v>
      </c>
      <c r="H146" s="14">
        <f>data!AJ68</f>
        <v>39264.6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8539.4500000000007</v>
      </c>
      <c r="D147" s="14">
        <f>data!AF69</f>
        <v>0</v>
      </c>
      <c r="E147" s="14">
        <f>data!AG69</f>
        <v>54460.44</v>
      </c>
      <c r="F147" s="14">
        <f>data!AH69</f>
        <v>0</v>
      </c>
      <c r="G147" s="14">
        <f>data!AI69</f>
        <v>0</v>
      </c>
      <c r="H147" s="14">
        <f>data!AJ69</f>
        <v>3117.0299999999997</v>
      </c>
      <c r="I147" s="14">
        <f>data!AK69</f>
        <v>158.83000000000001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239.35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1509915.5899999999</v>
      </c>
      <c r="D149" s="14">
        <f>data!AF71</f>
        <v>0</v>
      </c>
      <c r="E149" s="14">
        <f>data!AG71</f>
        <v>9422037.5</v>
      </c>
      <c r="F149" s="14">
        <f>data!AH71</f>
        <v>0</v>
      </c>
      <c r="G149" s="14">
        <f>data!AI71</f>
        <v>0</v>
      </c>
      <c r="H149" s="14">
        <f>data!AJ71</f>
        <v>1215328.4000000001</v>
      </c>
      <c r="I149" s="14">
        <f>data!AK71</f>
        <v>472944.42000000004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1560099</v>
      </c>
      <c r="D151" s="48">
        <f>+data!M697</f>
        <v>0</v>
      </c>
      <c r="E151" s="48">
        <f>+data!M698</f>
        <v>8487573</v>
      </c>
      <c r="F151" s="48">
        <f>+data!M699</f>
        <v>0</v>
      </c>
      <c r="G151" s="48">
        <f>+data!M700</f>
        <v>0</v>
      </c>
      <c r="H151" s="48">
        <f>+data!M701</f>
        <v>535773</v>
      </c>
      <c r="I151" s="48">
        <f>+data!M702</f>
        <v>209144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1846723.48</v>
      </c>
      <c r="D152" s="14">
        <f>data!AF73</f>
        <v>0</v>
      </c>
      <c r="E152" s="14">
        <f>data!AG73</f>
        <v>29108167.949999999</v>
      </c>
      <c r="F152" s="14">
        <f>data!AH73</f>
        <v>0</v>
      </c>
      <c r="G152" s="14">
        <f>data!AI73</f>
        <v>0</v>
      </c>
      <c r="H152" s="14">
        <f>data!AJ73</f>
        <v>2851</v>
      </c>
      <c r="I152" s="14">
        <f>data!AK73</f>
        <v>963087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2641588.52</v>
      </c>
      <c r="D153" s="14">
        <f>data!AF74</f>
        <v>0</v>
      </c>
      <c r="E153" s="14">
        <f>data!AG74</f>
        <v>102602963.05</v>
      </c>
      <c r="F153" s="14">
        <f>data!AH74</f>
        <v>0</v>
      </c>
      <c r="G153" s="14">
        <f>data!AI74</f>
        <v>0</v>
      </c>
      <c r="H153" s="14">
        <f>data!AJ74</f>
        <v>3033695</v>
      </c>
      <c r="I153" s="14">
        <f>data!AK74</f>
        <v>1906876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4488312</v>
      </c>
      <c r="D154" s="14">
        <f>data!AF75</f>
        <v>0</v>
      </c>
      <c r="E154" s="14">
        <f>data!AG75</f>
        <v>131711131</v>
      </c>
      <c r="F154" s="14">
        <f>data!AH75</f>
        <v>0</v>
      </c>
      <c r="G154" s="14">
        <f>data!AI75</f>
        <v>0</v>
      </c>
      <c r="H154" s="14">
        <f>data!AJ75</f>
        <v>3036546</v>
      </c>
      <c r="I154" s="14">
        <f>data!AK75</f>
        <v>2869963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3739.07</v>
      </c>
      <c r="D156" s="14">
        <f>data!AF76</f>
        <v>0</v>
      </c>
      <c r="E156" s="14">
        <f>data!AG76</f>
        <v>8901.7300000000014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92441.826373645556</v>
      </c>
      <c r="D158" s="14">
        <f>data!AF78</f>
        <v>0</v>
      </c>
      <c r="E158" s="14">
        <f>data!AG78</f>
        <v>220079.37243353878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37.580000000000005</v>
      </c>
      <c r="F160" s="26">
        <f>data!AH80</f>
        <v>0</v>
      </c>
      <c r="G160" s="26">
        <f>data!AI80</f>
        <v>0</v>
      </c>
      <c r="H160" s="26">
        <f>data!AJ80</f>
        <v>0.97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Providence Centralia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2.4899999999999998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259371.77999999997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22932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6721.7100000000009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384.77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1467.9299999999998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290878.19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127108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424117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1166104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1590221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Providence Centralia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9.48</v>
      </c>
      <c r="G202" s="26">
        <f>data!AW60</f>
        <v>0</v>
      </c>
      <c r="H202" s="26">
        <f>data!AX60</f>
        <v>0</v>
      </c>
      <c r="I202" s="26">
        <f>data!AY60</f>
        <v>26.720000000000002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573439.41</v>
      </c>
      <c r="G203" s="14">
        <f>data!AW61</f>
        <v>0</v>
      </c>
      <c r="H203" s="14">
        <f>data!AX61</f>
        <v>0</v>
      </c>
      <c r="I203" s="14">
        <f>data!AY61</f>
        <v>1338900.4500000002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50699</v>
      </c>
      <c r="G204" s="14">
        <f>data!AW62</f>
        <v>0</v>
      </c>
      <c r="H204" s="14">
        <f>data!AX62</f>
        <v>0</v>
      </c>
      <c r="I204" s="14">
        <f>data!AY62</f>
        <v>118374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2700.25</v>
      </c>
      <c r="G206" s="14">
        <f>data!AW64</f>
        <v>0</v>
      </c>
      <c r="H206" s="14">
        <f>data!AX64</f>
        <v>0</v>
      </c>
      <c r="I206" s="14">
        <f>data!AY64</f>
        <v>421479.08999999997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5575.88</v>
      </c>
      <c r="G208" s="14">
        <f>data!AW66</f>
        <v>0</v>
      </c>
      <c r="H208" s="14">
        <f>data!AX66</f>
        <v>37758.58</v>
      </c>
      <c r="I208" s="14">
        <f>data!AY66</f>
        <v>256409.48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163216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101528.31</v>
      </c>
      <c r="I210" s="14">
        <f>data!AY68</f>
        <v>566.82999999999993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14356.839999999998</v>
      </c>
      <c r="I211" s="14">
        <f>data!AY69</f>
        <v>46560.21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-397295.44000000006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632414.54</v>
      </c>
      <c r="G213" s="14">
        <f>data!AW71</f>
        <v>0</v>
      </c>
      <c r="H213" s="14">
        <f>data!AX71</f>
        <v>153643.73000000001</v>
      </c>
      <c r="I213" s="14">
        <f>data!AY71</f>
        <v>1948210.62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246940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3825.79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Providence Centralia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98164.369999999981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1.81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18.690000000000001</v>
      </c>
      <c r="I234" s="26">
        <f>data!BF60</f>
        <v>30.300000000000004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90037.66</v>
      </c>
      <c r="E235" s="14">
        <f>data!BB61</f>
        <v>203.37</v>
      </c>
      <c r="F235" s="14">
        <f>data!BC61</f>
        <v>0</v>
      </c>
      <c r="G235" s="14">
        <f>data!BD61</f>
        <v>0</v>
      </c>
      <c r="H235" s="14">
        <f>data!BE61</f>
        <v>1515196.68</v>
      </c>
      <c r="I235" s="14">
        <f>data!BF61</f>
        <v>1533818.1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7960</v>
      </c>
      <c r="E236" s="14">
        <f>data!BB62</f>
        <v>18</v>
      </c>
      <c r="F236" s="14">
        <f>data!BC62</f>
        <v>0</v>
      </c>
      <c r="G236" s="14">
        <f>data!BD62</f>
        <v>0</v>
      </c>
      <c r="H236" s="14">
        <f>data!BE62</f>
        <v>133961</v>
      </c>
      <c r="I236" s="14">
        <f>data!BF62</f>
        <v>135607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21266.11</v>
      </c>
      <c r="I237" s="14">
        <f>data!BF63</f>
        <v>7500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142.1</v>
      </c>
      <c r="D238" s="14">
        <f>data!BA64</f>
        <v>36018.68</v>
      </c>
      <c r="E238" s="14">
        <f>data!BB64</f>
        <v>10.199999999999999</v>
      </c>
      <c r="F238" s="14">
        <f>data!BC64</f>
        <v>0</v>
      </c>
      <c r="G238" s="14">
        <f>data!BD64</f>
        <v>-20155.580000000002</v>
      </c>
      <c r="H238" s="14">
        <f>data!BE64</f>
        <v>369600.60000000003</v>
      </c>
      <c r="I238" s="14">
        <f>data!BF64</f>
        <v>351771.86999999994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846731.88000000012</v>
      </c>
      <c r="I239" s="14">
        <f>data!BF65</f>
        <v>147784.04999999999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-265282.61000000004</v>
      </c>
      <c r="E240" s="14">
        <f>data!BB66</f>
        <v>0</v>
      </c>
      <c r="F240" s="14">
        <f>data!BC66</f>
        <v>0</v>
      </c>
      <c r="G240" s="14">
        <f>data!BD66</f>
        <v>47099.01999999999</v>
      </c>
      <c r="H240" s="14">
        <f>data!BE66</f>
        <v>3136637.2399999988</v>
      </c>
      <c r="I240" s="14">
        <f>data!BF66</f>
        <v>115051.05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10046</v>
      </c>
      <c r="E241" s="14">
        <f>data!BB67</f>
        <v>22594</v>
      </c>
      <c r="F241" s="14">
        <f>data!BC67</f>
        <v>0</v>
      </c>
      <c r="G241" s="14">
        <f>data!BD67</f>
        <v>122221</v>
      </c>
      <c r="H241" s="14">
        <f>data!BE67</f>
        <v>453577</v>
      </c>
      <c r="I241" s="14">
        <f>data!BF67</f>
        <v>59284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22454.71</v>
      </c>
      <c r="H242" s="14">
        <f>data!BE68</f>
        <v>46542.419999999984</v>
      </c>
      <c r="I242" s="14">
        <f>data!BF68</f>
        <v>135209.38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35160.14</v>
      </c>
      <c r="I243" s="14">
        <f>data!BF69</f>
        <v>14529.6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-37376.160000000003</v>
      </c>
      <c r="D244" s="14">
        <f>-data!BA70</f>
        <v>-30445.38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-74477.260000000009</v>
      </c>
      <c r="I244" s="14">
        <f>-data!BF70</f>
        <v>-96107.540000000008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-37234.060000000005</v>
      </c>
      <c r="D245" s="14">
        <f>data!BA71</f>
        <v>-151665.65000000005</v>
      </c>
      <c r="E245" s="14">
        <f>data!BB71</f>
        <v>22825.57</v>
      </c>
      <c r="F245" s="14">
        <f>data!BC71</f>
        <v>0</v>
      </c>
      <c r="G245" s="14">
        <f>data!BD71</f>
        <v>171619.15</v>
      </c>
      <c r="H245" s="14">
        <f>data!BE71</f>
        <v>6484195.8099999996</v>
      </c>
      <c r="I245" s="14">
        <f>data!BF71</f>
        <v>2404447.5099999998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235.49</v>
      </c>
      <c r="E252" s="85">
        <f>data!BB76</f>
        <v>529.61</v>
      </c>
      <c r="F252" s="85">
        <f>data!BC76</f>
        <v>0</v>
      </c>
      <c r="G252" s="85">
        <f>data!BD76</f>
        <v>2864.86</v>
      </c>
      <c r="H252" s="85">
        <f>data!BE76</f>
        <v>10631.860000000002</v>
      </c>
      <c r="I252" s="85">
        <f>data!BF76</f>
        <v>1389.62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5822.0695768546166</v>
      </c>
      <c r="E254" s="85">
        <f>data!BB78</f>
        <v>13093.661168618512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Providence Centralia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218.09999999999908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19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143.07</v>
      </c>
      <c r="E272" s="14">
        <f>data!BI66</f>
        <v>0</v>
      </c>
      <c r="F272" s="14">
        <f>data!BJ66</f>
        <v>20.29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2750</v>
      </c>
      <c r="D273" s="14">
        <f>data!BH67</f>
        <v>16922</v>
      </c>
      <c r="E273" s="14">
        <f>data!BI67</f>
        <v>0</v>
      </c>
      <c r="F273" s="14">
        <f>data!BJ67</f>
        <v>0</v>
      </c>
      <c r="G273" s="14">
        <f>data!BK67</f>
        <v>4078</v>
      </c>
      <c r="H273" s="14">
        <f>data!BL67</f>
        <v>79876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3246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2750</v>
      </c>
      <c r="D277" s="14">
        <f>data!BH71</f>
        <v>20548.169999999998</v>
      </c>
      <c r="E277" s="14">
        <f>data!BI71</f>
        <v>0</v>
      </c>
      <c r="F277" s="14">
        <f>data!BJ71</f>
        <v>20.29</v>
      </c>
      <c r="G277" s="14">
        <f>data!BK71</f>
        <v>4078</v>
      </c>
      <c r="H277" s="14">
        <f>data!BL71</f>
        <v>79876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64.47</v>
      </c>
      <c r="D284" s="85">
        <f>data!BH76</f>
        <v>396.65</v>
      </c>
      <c r="E284" s="85">
        <f>data!BI76</f>
        <v>0</v>
      </c>
      <c r="F284" s="85">
        <f>data!BJ76</f>
        <v>0</v>
      </c>
      <c r="G284" s="85">
        <f>data!BK76</f>
        <v>95.58</v>
      </c>
      <c r="H284" s="85">
        <f>data!BL76</f>
        <v>1872.29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9806.4626848672269</v>
      </c>
      <c r="E286" s="85">
        <f>data!BI78</f>
        <v>0</v>
      </c>
      <c r="F286" s="213" t="str">
        <f>IF(data!BJ78&gt;0,data!BJ78,"")</f>
        <v>x</v>
      </c>
      <c r="G286" s="85">
        <f>data!BK78</f>
        <v>2363.0447584006292</v>
      </c>
      <c r="H286" s="85">
        <f>data!BL78</f>
        <v>46289.025640363194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Providence Centralia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5.8800000000000008</v>
      </c>
      <c r="D298" s="26">
        <f>data!BO60</f>
        <v>1.32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0.75</v>
      </c>
      <c r="I298" s="26">
        <f>data!BT60</f>
        <v>1.69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861490.26</v>
      </c>
      <c r="D299" s="14">
        <f>data!BO61</f>
        <v>125913.98999999999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73642.290000000008</v>
      </c>
      <c r="I299" s="14">
        <f>data!BT61</f>
        <v>146625.10999999999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76166</v>
      </c>
      <c r="D300" s="14">
        <f>data!BO62</f>
        <v>11132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6511</v>
      </c>
      <c r="I300" s="14">
        <f>data!BT62</f>
        <v>12963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90158.6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1704.68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3896.12</v>
      </c>
      <c r="I302" s="14">
        <f>data!BT64</f>
        <v>115.42000000000002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1192.55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1487.3400000000001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894615.15999999992</v>
      </c>
      <c r="D304" s="14">
        <f>data!BO66</f>
        <v>0</v>
      </c>
      <c r="E304" s="14">
        <f>data!BP66</f>
        <v>61862.170000000006</v>
      </c>
      <c r="F304" s="14">
        <f>data!BQ66</f>
        <v>0</v>
      </c>
      <c r="G304" s="14">
        <f>data!BR66</f>
        <v>0</v>
      </c>
      <c r="H304" s="14">
        <f>data!BS66</f>
        <v>1642.22</v>
      </c>
      <c r="I304" s="14">
        <f>data!BT66</f>
        <v>450.3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88569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23131</v>
      </c>
      <c r="I305" s="14">
        <f>data!BT67</f>
        <v>26374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5062.5700000000006</v>
      </c>
      <c r="D306" s="14">
        <f>data!BO68</f>
        <v>0</v>
      </c>
      <c r="E306" s="14">
        <f>data!BP68</f>
        <v>2094.2400000000002</v>
      </c>
      <c r="F306" s="14">
        <f>data!BQ68</f>
        <v>0</v>
      </c>
      <c r="G306" s="14">
        <f>data!BR68</f>
        <v>0</v>
      </c>
      <c r="H306" s="14">
        <f>data!BS68</f>
        <v>9814.68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100663.61</v>
      </c>
      <c r="D307" s="14">
        <f>data!BO69</f>
        <v>0</v>
      </c>
      <c r="E307" s="14">
        <f>data!BP69</f>
        <v>1992</v>
      </c>
      <c r="F307" s="14">
        <f>data!BQ69</f>
        <v>0</v>
      </c>
      <c r="G307" s="14">
        <f>data!BR69</f>
        <v>0</v>
      </c>
      <c r="H307" s="14">
        <f>data!BS69</f>
        <v>1718.73</v>
      </c>
      <c r="I307" s="14">
        <f>data!BT69</f>
        <v>35.090000000000003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-117401.82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-6600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2002220.61</v>
      </c>
      <c r="D309" s="14">
        <f>data!BO71</f>
        <v>137045.99</v>
      </c>
      <c r="E309" s="14">
        <f>data!BP71</f>
        <v>65948.41</v>
      </c>
      <c r="F309" s="14">
        <f>data!BQ71</f>
        <v>0</v>
      </c>
      <c r="G309" s="14">
        <f>data!BR71</f>
        <v>0</v>
      </c>
      <c r="H309" s="14">
        <f>data!BS71</f>
        <v>115243.37999999999</v>
      </c>
      <c r="I309" s="14">
        <f>data!BT71</f>
        <v>186562.91999999998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2076.0600000000004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542.20000000000005</v>
      </c>
      <c r="I316" s="85">
        <f>data!BT76</f>
        <v>618.19999999999993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13404.926428173481</v>
      </c>
      <c r="I318" s="85">
        <f>data!BT78</f>
        <v>15283.890663771384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Providence Centralia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1.75</v>
      </c>
      <c r="E330" s="26">
        <f>data!BW60</f>
        <v>6.25</v>
      </c>
      <c r="F330" s="26">
        <f>data!BX60</f>
        <v>0</v>
      </c>
      <c r="G330" s="26">
        <f>data!BY60</f>
        <v>33.54999999999999</v>
      </c>
      <c r="H330" s="26">
        <f>data!BZ60</f>
        <v>0</v>
      </c>
      <c r="I330" s="26">
        <f>data!CA60</f>
        <v>2.7399999999999998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120599.98999999999</v>
      </c>
      <c r="E331" s="86">
        <f>data!BW61</f>
        <v>583821.48</v>
      </c>
      <c r="F331" s="86">
        <f>data!BX61</f>
        <v>0</v>
      </c>
      <c r="G331" s="86">
        <f>data!BY61</f>
        <v>3616721.2800000007</v>
      </c>
      <c r="H331" s="86">
        <f>data!BZ61</f>
        <v>0</v>
      </c>
      <c r="I331" s="86">
        <f>data!CA61</f>
        <v>235265.00999999998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10662</v>
      </c>
      <c r="E332" s="86">
        <f>data!BW62</f>
        <v>51617</v>
      </c>
      <c r="F332" s="86">
        <f>data!BX62</f>
        <v>0</v>
      </c>
      <c r="G332" s="86">
        <f>data!BY62</f>
        <v>319761</v>
      </c>
      <c r="H332" s="86">
        <f>data!BZ62</f>
        <v>0</v>
      </c>
      <c r="I332" s="86">
        <f>data!CA62</f>
        <v>20800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7200</v>
      </c>
      <c r="F333" s="86">
        <f>data!BX63</f>
        <v>0</v>
      </c>
      <c r="G333" s="86">
        <f>data!BY63</f>
        <v>112.5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202.07</v>
      </c>
      <c r="E334" s="86">
        <f>data!BW64</f>
        <v>20080.440000000002</v>
      </c>
      <c r="F334" s="86">
        <f>data!BX64</f>
        <v>0</v>
      </c>
      <c r="G334" s="86">
        <f>data!BY64</f>
        <v>20326.88</v>
      </c>
      <c r="H334" s="86">
        <f>data!BZ64</f>
        <v>0</v>
      </c>
      <c r="I334" s="86">
        <f>data!CA64</f>
        <v>4487.58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600</v>
      </c>
      <c r="E335" s="86">
        <f>data!BW65</f>
        <v>71131.45</v>
      </c>
      <c r="F335" s="86">
        <f>data!BX65</f>
        <v>0</v>
      </c>
      <c r="G335" s="86">
        <f>data!BY65</f>
        <v>2291.48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41143.770000000004</v>
      </c>
      <c r="E336" s="86">
        <f>data!BW66</f>
        <v>2892090.49</v>
      </c>
      <c r="F336" s="86">
        <f>data!BX66</f>
        <v>0</v>
      </c>
      <c r="G336" s="86">
        <f>data!BY66</f>
        <v>832178.53000000014</v>
      </c>
      <c r="H336" s="86">
        <f>data!BZ66</f>
        <v>0</v>
      </c>
      <c r="I336" s="86">
        <f>data!CA66</f>
        <v>46.53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10028</v>
      </c>
      <c r="E337" s="86">
        <f>data!BW67</f>
        <v>43600</v>
      </c>
      <c r="F337" s="86">
        <f>data!BX67</f>
        <v>0</v>
      </c>
      <c r="G337" s="86">
        <f>data!BY67</f>
        <v>97121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8332.739999999998</v>
      </c>
      <c r="E338" s="86">
        <f>data!BW68</f>
        <v>728451.77999999991</v>
      </c>
      <c r="F338" s="86">
        <f>data!BX68</f>
        <v>0</v>
      </c>
      <c r="G338" s="86">
        <f>data!BY68</f>
        <v>2868.1200000000008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765.3</v>
      </c>
      <c r="E339" s="86">
        <f>data!BW69</f>
        <v>13094.740000000002</v>
      </c>
      <c r="F339" s="86">
        <f>data!BX69</f>
        <v>0</v>
      </c>
      <c r="G339" s="86">
        <f>data!BY69</f>
        <v>66650.559999999998</v>
      </c>
      <c r="H339" s="86">
        <f>data!BZ69</f>
        <v>0</v>
      </c>
      <c r="I339" s="86">
        <f>data!CA69</f>
        <v>3803.7100000000005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-17075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192333.87</v>
      </c>
      <c r="E341" s="14">
        <f>data!BW71</f>
        <v>4394012.3800000008</v>
      </c>
      <c r="F341" s="14">
        <f>data!BX71</f>
        <v>0</v>
      </c>
      <c r="G341" s="14">
        <f>data!BY71</f>
        <v>4958031.3500000006</v>
      </c>
      <c r="H341" s="14">
        <f>data!BZ71</f>
        <v>0</v>
      </c>
      <c r="I341" s="14">
        <f>data!CA71</f>
        <v>264402.82999999996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235.05</v>
      </c>
      <c r="E348" s="85">
        <f>data!BW76</f>
        <v>1021.99</v>
      </c>
      <c r="F348" s="85">
        <f>data!BX76</f>
        <v>0</v>
      </c>
      <c r="G348" s="85">
        <f>data!BY76</f>
        <v>2276.5199999999995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5811.1913628590491</v>
      </c>
      <c r="E350" s="85">
        <f>data!BW78</f>
        <v>25266.877093930314</v>
      </c>
      <c r="F350" s="85">
        <f>data!BX78</f>
        <v>0</v>
      </c>
      <c r="G350" s="85">
        <f>data!BY78</f>
        <v>56282.890284517678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Providence Centralia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0.01</v>
      </c>
      <c r="D362" s="26">
        <f>data!CC60</f>
        <v>-27.57</v>
      </c>
      <c r="E362" s="217"/>
      <c r="F362" s="211"/>
      <c r="G362" s="211"/>
      <c r="H362" s="211"/>
      <c r="I362" s="87">
        <f>data!CE60</f>
        <v>643.16999999999985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721.06000000000006</v>
      </c>
      <c r="D363" s="86">
        <f>data!CC61</f>
        <v>538629.87</v>
      </c>
      <c r="E363" s="218"/>
      <c r="F363" s="219"/>
      <c r="G363" s="219"/>
      <c r="H363" s="219"/>
      <c r="I363" s="86">
        <f>data!CE61</f>
        <v>66560733.219999991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64</v>
      </c>
      <c r="D364" s="86">
        <f>data!CC62</f>
        <v>47621</v>
      </c>
      <c r="E364" s="218"/>
      <c r="F364" s="219"/>
      <c r="G364" s="219"/>
      <c r="H364" s="219"/>
      <c r="I364" s="86">
        <f>data!CE62</f>
        <v>5884746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162000</v>
      </c>
      <c r="E365" s="218"/>
      <c r="F365" s="219"/>
      <c r="G365" s="219"/>
      <c r="H365" s="219"/>
      <c r="I365" s="86">
        <f>data!CE63</f>
        <v>3641551.79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2489.7999999999997</v>
      </c>
      <c r="E366" s="218"/>
      <c r="F366" s="219"/>
      <c r="G366" s="219"/>
      <c r="H366" s="219"/>
      <c r="I366" s="86">
        <f>data!CE64</f>
        <v>57500712.620000005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347.92000000000007</v>
      </c>
      <c r="E367" s="218"/>
      <c r="F367" s="219"/>
      <c r="G367" s="219"/>
      <c r="H367" s="219"/>
      <c r="I367" s="86">
        <f>data!CE65</f>
        <v>1103167.83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-37197.060000000005</v>
      </c>
      <c r="E368" s="218"/>
      <c r="F368" s="219"/>
      <c r="G368" s="219"/>
      <c r="H368" s="219"/>
      <c r="I368" s="86">
        <f>data!CE66</f>
        <v>13829319.429999998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45946</v>
      </c>
      <c r="E369" s="218"/>
      <c r="F369" s="219"/>
      <c r="G369" s="219"/>
      <c r="H369" s="219"/>
      <c r="I369" s="86">
        <f>data!CE67</f>
        <v>4187893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42551.759999999995</v>
      </c>
      <c r="E370" s="218"/>
      <c r="F370" s="219"/>
      <c r="G370" s="219"/>
      <c r="H370" s="219"/>
      <c r="I370" s="86">
        <f>data!CE68</f>
        <v>3401157.8200000003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66519806.715961136</v>
      </c>
      <c r="E371" s="86">
        <f>data!CD69</f>
        <v>6291103.5900000008</v>
      </c>
      <c r="F371" s="219"/>
      <c r="G371" s="219"/>
      <c r="H371" s="219"/>
      <c r="I371" s="86">
        <f>data!CE69</f>
        <v>73441182.205961138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-12059419.66</v>
      </c>
      <c r="E372" s="228">
        <f>data!CD70</f>
        <v>0</v>
      </c>
      <c r="F372" s="220"/>
      <c r="G372" s="220"/>
      <c r="H372" s="220"/>
      <c r="I372" s="14">
        <f>-data!CE70</f>
        <v>-21619036.759999998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785.06000000000006</v>
      </c>
      <c r="D373" s="86">
        <f>data!CC71</f>
        <v>55262776.345961139</v>
      </c>
      <c r="E373" s="86">
        <f>data!CD71</f>
        <v>6291103.5900000008</v>
      </c>
      <c r="F373" s="219"/>
      <c r="G373" s="219"/>
      <c r="H373" s="219"/>
      <c r="I373" s="14">
        <f>data!CE71</f>
        <v>207931427.15596116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231030875.39000005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706978938.22000003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938009813.61000013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1076.98</v>
      </c>
      <c r="E380" s="214"/>
      <c r="F380" s="211"/>
      <c r="G380" s="211"/>
      <c r="H380" s="211"/>
      <c r="I380" s="14">
        <f>data!CE76</f>
        <v>98164.369999999981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301651.75918284652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1884767.5155324047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777614.99000000011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205.27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