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600357E3-F3B3-4DD8-888C-F15BF0F086F5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H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H545" i="10"/>
  <c r="E545" i="10"/>
  <c r="D545" i="10"/>
  <c r="B545" i="10"/>
  <c r="F545" i="10" s="1"/>
  <c r="F544" i="10"/>
  <c r="E544" i="10"/>
  <c r="D544" i="10"/>
  <c r="B544" i="10"/>
  <c r="B543" i="10"/>
  <c r="B542" i="10"/>
  <c r="B541" i="10"/>
  <c r="H540" i="10"/>
  <c r="E540" i="10"/>
  <c r="D540" i="10"/>
  <c r="B540" i="10"/>
  <c r="F540" i="10" s="1"/>
  <c r="E539" i="10"/>
  <c r="D539" i="10"/>
  <c r="B539" i="10"/>
  <c r="E538" i="10"/>
  <c r="D538" i="10"/>
  <c r="B538" i="10"/>
  <c r="H538" i="10" s="1"/>
  <c r="H537" i="10"/>
  <c r="E537" i="10"/>
  <c r="D537" i="10"/>
  <c r="B537" i="10"/>
  <c r="F537" i="10" s="1"/>
  <c r="H536" i="10"/>
  <c r="E536" i="10"/>
  <c r="D536" i="10"/>
  <c r="B536" i="10"/>
  <c r="F536" i="10" s="1"/>
  <c r="F535" i="10"/>
  <c r="E535" i="10"/>
  <c r="D535" i="10"/>
  <c r="B535" i="10"/>
  <c r="H535" i="10" s="1"/>
  <c r="E534" i="10"/>
  <c r="D534" i="10"/>
  <c r="B534" i="10"/>
  <c r="H534" i="10" s="1"/>
  <c r="H533" i="10"/>
  <c r="E533" i="10"/>
  <c r="D533" i="10"/>
  <c r="B533" i="10"/>
  <c r="F533" i="10" s="1"/>
  <c r="H532" i="10"/>
  <c r="E532" i="10"/>
  <c r="D532" i="10"/>
  <c r="B532" i="10"/>
  <c r="F532" i="10" s="1"/>
  <c r="E531" i="10"/>
  <c r="D531" i="10"/>
  <c r="B531" i="10"/>
  <c r="H531" i="10" s="1"/>
  <c r="E530" i="10"/>
  <c r="D530" i="10"/>
  <c r="B530" i="10"/>
  <c r="H530" i="10" s="1"/>
  <c r="E529" i="10"/>
  <c r="D529" i="10"/>
  <c r="B529" i="10"/>
  <c r="F529" i="10" s="1"/>
  <c r="H528" i="10"/>
  <c r="E528" i="10"/>
  <c r="D528" i="10"/>
  <c r="B528" i="10"/>
  <c r="F528" i="10" s="1"/>
  <c r="E527" i="10"/>
  <c r="D527" i="10"/>
  <c r="B527" i="10"/>
  <c r="H527" i="10" s="1"/>
  <c r="E526" i="10"/>
  <c r="D526" i="10"/>
  <c r="B526" i="10"/>
  <c r="H525" i="10"/>
  <c r="E525" i="10"/>
  <c r="D525" i="10"/>
  <c r="B525" i="10"/>
  <c r="F525" i="10" s="1"/>
  <c r="E524" i="10"/>
  <c r="D524" i="10"/>
  <c r="B524" i="10"/>
  <c r="F524" i="10" s="1"/>
  <c r="E523" i="10"/>
  <c r="D523" i="10"/>
  <c r="B523" i="10"/>
  <c r="H523" i="10" s="1"/>
  <c r="E522" i="10"/>
  <c r="D522" i="10"/>
  <c r="B522" i="10"/>
  <c r="F522" i="10" s="1"/>
  <c r="B521" i="10"/>
  <c r="F521" i="10" s="1"/>
  <c r="E520" i="10"/>
  <c r="D520" i="10"/>
  <c r="B520" i="10"/>
  <c r="F520" i="10" s="1"/>
  <c r="H519" i="10"/>
  <c r="E519" i="10"/>
  <c r="D519" i="10"/>
  <c r="B519" i="10"/>
  <c r="F519" i="10" s="1"/>
  <c r="F518" i="10"/>
  <c r="E518" i="10"/>
  <c r="D518" i="10"/>
  <c r="B518" i="10"/>
  <c r="E517" i="10"/>
  <c r="D517" i="10"/>
  <c r="B517" i="10"/>
  <c r="H517" i="10" s="1"/>
  <c r="F516" i="10"/>
  <c r="E516" i="10"/>
  <c r="D516" i="10"/>
  <c r="B516" i="10"/>
  <c r="H516" i="10" s="1"/>
  <c r="E515" i="10"/>
  <c r="D515" i="10"/>
  <c r="B515" i="10"/>
  <c r="F515" i="10" s="1"/>
  <c r="F514" i="10"/>
  <c r="E514" i="10"/>
  <c r="D514" i="10"/>
  <c r="B514" i="10"/>
  <c r="F513" i="10"/>
  <c r="B513" i="10"/>
  <c r="H513" i="10" s="1"/>
  <c r="B512" i="10"/>
  <c r="F512" i="10" s="1"/>
  <c r="E511" i="10"/>
  <c r="D511" i="10"/>
  <c r="B511" i="10"/>
  <c r="F511" i="10" s="1"/>
  <c r="E510" i="10"/>
  <c r="D510" i="10"/>
  <c r="B510" i="10"/>
  <c r="F510" i="10" s="1"/>
  <c r="E509" i="10"/>
  <c r="D509" i="10"/>
  <c r="B509" i="10"/>
  <c r="F508" i="10"/>
  <c r="E508" i="10"/>
  <c r="D508" i="10"/>
  <c r="B508" i="10"/>
  <c r="H507" i="10"/>
  <c r="E507" i="10"/>
  <c r="D507" i="10"/>
  <c r="B507" i="10"/>
  <c r="F507" i="10" s="1"/>
  <c r="F506" i="10"/>
  <c r="E506" i="10"/>
  <c r="D506" i="10"/>
  <c r="B506" i="10"/>
  <c r="H506" i="10" s="1"/>
  <c r="E505" i="10"/>
  <c r="D505" i="10"/>
  <c r="B505" i="10"/>
  <c r="H505" i="10" s="1"/>
  <c r="F504" i="10"/>
  <c r="E504" i="10"/>
  <c r="D504" i="10"/>
  <c r="B504" i="10"/>
  <c r="H504" i="10" s="1"/>
  <c r="E503" i="10"/>
  <c r="D503" i="10"/>
  <c r="B503" i="10"/>
  <c r="F503" i="10" s="1"/>
  <c r="F502" i="10"/>
  <c r="E502" i="10"/>
  <c r="D502" i="10"/>
  <c r="B502" i="10"/>
  <c r="H502" i="10" s="1"/>
  <c r="E501" i="10"/>
  <c r="D501" i="10"/>
  <c r="B501" i="10"/>
  <c r="H501" i="10" s="1"/>
  <c r="F500" i="10"/>
  <c r="E500" i="10"/>
  <c r="D500" i="10"/>
  <c r="B500" i="10"/>
  <c r="H500" i="10" s="1"/>
  <c r="H499" i="10"/>
  <c r="E499" i="10"/>
  <c r="D499" i="10"/>
  <c r="B499" i="10"/>
  <c r="F499" i="10" s="1"/>
  <c r="F498" i="10"/>
  <c r="E498" i="10"/>
  <c r="D498" i="10"/>
  <c r="B498" i="10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C475" i="10"/>
  <c r="B475" i="10"/>
  <c r="B474" i="10"/>
  <c r="C473" i="10"/>
  <c r="B473" i="10"/>
  <c r="C472" i="10"/>
  <c r="B472" i="10"/>
  <c r="C471" i="10"/>
  <c r="B471" i="10"/>
  <c r="C470" i="10"/>
  <c r="B470" i="10"/>
  <c r="C469" i="10"/>
  <c r="B469" i="10"/>
  <c r="C468" i="10"/>
  <c r="B468" i="10"/>
  <c r="B465" i="10"/>
  <c r="B464" i="10"/>
  <c r="D463" i="10"/>
  <c r="D465" i="10" s="1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C434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C420" i="10"/>
  <c r="B420" i="10"/>
  <c r="D418" i="10"/>
  <c r="B418" i="10"/>
  <c r="B417" i="10"/>
  <c r="D415" i="10"/>
  <c r="B415" i="10"/>
  <c r="C414" i="10"/>
  <c r="B414" i="10"/>
  <c r="A412" i="10"/>
  <c r="D393" i="10"/>
  <c r="D396" i="10" s="1"/>
  <c r="D390" i="10"/>
  <c r="B441" i="10" s="1"/>
  <c r="D372" i="10"/>
  <c r="D367" i="10"/>
  <c r="D368" i="10" s="1"/>
  <c r="D373" i="10" s="1"/>
  <c r="D391" i="10" s="1"/>
  <c r="D361" i="10"/>
  <c r="D329" i="10"/>
  <c r="D328" i="10"/>
  <c r="D330" i="10" s="1"/>
  <c r="D319" i="10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B445" i="10" s="1"/>
  <c r="D221" i="10"/>
  <c r="B444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E202" i="10"/>
  <c r="C474" i="10" s="1"/>
  <c r="E201" i="10"/>
  <c r="E200" i="10"/>
  <c r="E199" i="10"/>
  <c r="E198" i="10"/>
  <c r="E197" i="10"/>
  <c r="E196" i="10"/>
  <c r="E195" i="10"/>
  <c r="E204" i="10" s="1"/>
  <c r="C476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E127" i="10"/>
  <c r="CE80" i="10"/>
  <c r="L612" i="10" s="1"/>
  <c r="CF79" i="10"/>
  <c r="CE79" i="10"/>
  <c r="J612" i="10" s="1"/>
  <c r="CE78" i="10"/>
  <c r="I612" i="10" s="1"/>
  <c r="CE77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E75" i="10" s="1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E66" i="10"/>
  <c r="C432" i="10" s="1"/>
  <c r="CE65" i="10"/>
  <c r="C431" i="10" s="1"/>
  <c r="CE64" i="10"/>
  <c r="CE63" i="10"/>
  <c r="C429" i="10" s="1"/>
  <c r="CE61" i="10"/>
  <c r="CE60" i="10"/>
  <c r="B53" i="10"/>
  <c r="CE51" i="10"/>
  <c r="B49" i="10"/>
  <c r="CC48" i="10"/>
  <c r="CC62" i="10" s="1"/>
  <c r="CA48" i="10"/>
  <c r="CA62" i="10" s="1"/>
  <c r="BY48" i="10"/>
  <c r="BY62" i="10" s="1"/>
  <c r="BW48" i="10"/>
  <c r="BW62" i="10" s="1"/>
  <c r="BU48" i="10"/>
  <c r="BU62" i="10" s="1"/>
  <c r="BS48" i="10"/>
  <c r="BS62" i="10" s="1"/>
  <c r="BQ48" i="10"/>
  <c r="BQ62" i="10" s="1"/>
  <c r="BO48" i="10"/>
  <c r="BO62" i="10" s="1"/>
  <c r="BM48" i="10"/>
  <c r="BM62" i="10" s="1"/>
  <c r="BK48" i="10"/>
  <c r="BK62" i="10" s="1"/>
  <c r="BI48" i="10"/>
  <c r="BI62" i="10" s="1"/>
  <c r="BG48" i="10"/>
  <c r="BG62" i="10" s="1"/>
  <c r="BE48" i="10"/>
  <c r="BE62" i="10" s="1"/>
  <c r="BC48" i="10"/>
  <c r="BC62" i="10" s="1"/>
  <c r="BA48" i="10"/>
  <c r="BA62" i="10" s="1"/>
  <c r="AY48" i="10"/>
  <c r="AY62" i="10" s="1"/>
  <c r="AW48" i="10"/>
  <c r="AW62" i="10" s="1"/>
  <c r="AU48" i="10"/>
  <c r="AU62" i="10" s="1"/>
  <c r="AS48" i="10"/>
  <c r="AS62" i="10" s="1"/>
  <c r="AQ48" i="10"/>
  <c r="AQ62" i="10" s="1"/>
  <c r="AO48" i="10"/>
  <c r="AO62" i="10" s="1"/>
  <c r="AM48" i="10"/>
  <c r="AM62" i="10" s="1"/>
  <c r="AK48" i="10"/>
  <c r="AK62" i="10" s="1"/>
  <c r="AI48" i="10"/>
  <c r="AI62" i="10" s="1"/>
  <c r="AG48" i="10"/>
  <c r="AG62" i="10" s="1"/>
  <c r="AE48" i="10"/>
  <c r="AE62" i="10" s="1"/>
  <c r="AC48" i="10"/>
  <c r="AC62" i="10" s="1"/>
  <c r="AA48" i="10"/>
  <c r="AA62" i="10" s="1"/>
  <c r="Y48" i="10"/>
  <c r="Y62" i="10" s="1"/>
  <c r="W48" i="10"/>
  <c r="W62" i="10" s="1"/>
  <c r="U48" i="10"/>
  <c r="U62" i="10" s="1"/>
  <c r="S48" i="10"/>
  <c r="S62" i="10" s="1"/>
  <c r="Q48" i="10"/>
  <c r="Q62" i="10" s="1"/>
  <c r="O48" i="10"/>
  <c r="O62" i="10" s="1"/>
  <c r="M48" i="10"/>
  <c r="M62" i="10" s="1"/>
  <c r="K48" i="10"/>
  <c r="K62" i="10" s="1"/>
  <c r="I48" i="10"/>
  <c r="I62" i="10" s="1"/>
  <c r="G48" i="10"/>
  <c r="G62" i="10" s="1"/>
  <c r="E48" i="10"/>
  <c r="E62" i="10" s="1"/>
  <c r="C48" i="10"/>
  <c r="CE47" i="10"/>
  <c r="K612" i="10" l="1"/>
  <c r="C465" i="10"/>
  <c r="H496" i="10"/>
  <c r="G612" i="10"/>
  <c r="CF77" i="10"/>
  <c r="D339" i="10"/>
  <c r="C482" i="10" s="1"/>
  <c r="H539" i="10"/>
  <c r="F539" i="10"/>
  <c r="F612" i="10"/>
  <c r="C430" i="10"/>
  <c r="D612" i="10"/>
  <c r="CF76" i="10"/>
  <c r="AC52" i="10" s="1"/>
  <c r="AC67" i="10" s="1"/>
  <c r="AC71" i="10" s="1"/>
  <c r="T52" i="10"/>
  <c r="T67" i="10" s="1"/>
  <c r="D52" i="10"/>
  <c r="D67" i="10" s="1"/>
  <c r="C62" i="10"/>
  <c r="O52" i="10"/>
  <c r="O67" i="10" s="1"/>
  <c r="O71" i="10" s="1"/>
  <c r="AU52" i="10"/>
  <c r="AU67" i="10" s="1"/>
  <c r="AU71" i="10" s="1"/>
  <c r="CA52" i="10"/>
  <c r="CA67" i="10" s="1"/>
  <c r="CA71" i="10" s="1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T71" i="10" s="1"/>
  <c r="P48" i="10"/>
  <c r="P62" i="10" s="1"/>
  <c r="L48" i="10"/>
  <c r="L62" i="10" s="1"/>
  <c r="H48" i="10"/>
  <c r="H62" i="10" s="1"/>
  <c r="D48" i="10"/>
  <c r="D62" i="10" s="1"/>
  <c r="D71" i="10" s="1"/>
  <c r="BZ48" i="10"/>
  <c r="BZ62" i="10" s="1"/>
  <c r="BV48" i="10"/>
  <c r="BV62" i="10" s="1"/>
  <c r="BR48" i="10"/>
  <c r="BR62" i="10" s="1"/>
  <c r="BN48" i="10"/>
  <c r="BN62" i="10" s="1"/>
  <c r="BJ48" i="10"/>
  <c r="BJ62" i="10" s="1"/>
  <c r="BF48" i="10"/>
  <c r="BF62" i="10" s="1"/>
  <c r="BB48" i="10"/>
  <c r="BB62" i="10" s="1"/>
  <c r="AX48" i="10"/>
  <c r="AX62" i="10" s="1"/>
  <c r="AT48" i="10"/>
  <c r="AT62" i="10" s="1"/>
  <c r="AP48" i="10"/>
  <c r="AP62" i="10" s="1"/>
  <c r="AL48" i="10"/>
  <c r="AL62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D242" i="10"/>
  <c r="B448" i="10" s="1"/>
  <c r="C427" i="10"/>
  <c r="D438" i="10"/>
  <c r="F497" i="10"/>
  <c r="F501" i="10"/>
  <c r="F505" i="10"/>
  <c r="F509" i="10"/>
  <c r="F517" i="10"/>
  <c r="F523" i="10"/>
  <c r="F527" i="10"/>
  <c r="F531" i="10"/>
  <c r="F526" i="10"/>
  <c r="F530" i="10"/>
  <c r="F546" i="10"/>
  <c r="F534" i="10"/>
  <c r="F538" i="10"/>
  <c r="C694" i="10" l="1"/>
  <c r="C522" i="10"/>
  <c r="C647" i="10"/>
  <c r="C572" i="10"/>
  <c r="C680" i="10"/>
  <c r="C508" i="10"/>
  <c r="C712" i="10"/>
  <c r="C540" i="10"/>
  <c r="G540" i="10" s="1"/>
  <c r="AX71" i="10"/>
  <c r="C669" i="10"/>
  <c r="C497" i="10"/>
  <c r="G497" i="10" s="1"/>
  <c r="AZ71" i="10"/>
  <c r="AJ52" i="10"/>
  <c r="AJ67" i="10" s="1"/>
  <c r="AJ71" i="10" s="1"/>
  <c r="AZ52" i="10"/>
  <c r="AZ67" i="10" s="1"/>
  <c r="BP52" i="10"/>
  <c r="BP67" i="10" s="1"/>
  <c r="N52" i="10"/>
  <c r="N67" i="10" s="1"/>
  <c r="AD52" i="10"/>
  <c r="AD67" i="10" s="1"/>
  <c r="AD71" i="10" s="1"/>
  <c r="AT52" i="10"/>
  <c r="AT67" i="10" s="1"/>
  <c r="BJ52" i="10"/>
  <c r="BJ67" i="10" s="1"/>
  <c r="BZ52" i="10"/>
  <c r="BZ67" i="10" s="1"/>
  <c r="BT71" i="10"/>
  <c r="AM52" i="10"/>
  <c r="AM67" i="10" s="1"/>
  <c r="AM71" i="10" s="1"/>
  <c r="G52" i="10"/>
  <c r="G67" i="10" s="1"/>
  <c r="G71" i="10" s="1"/>
  <c r="X52" i="10"/>
  <c r="X67" i="10" s="1"/>
  <c r="AN52" i="10"/>
  <c r="AN67" i="10" s="1"/>
  <c r="AN71" i="10" s="1"/>
  <c r="BD52" i="10"/>
  <c r="BD67" i="10" s="1"/>
  <c r="BT52" i="10"/>
  <c r="BT67" i="10" s="1"/>
  <c r="R52" i="10"/>
  <c r="R67" i="10" s="1"/>
  <c r="R71" i="10" s="1"/>
  <c r="AH52" i="10"/>
  <c r="AH67" i="10" s="1"/>
  <c r="AH71" i="10" s="1"/>
  <c r="AX52" i="10"/>
  <c r="AX67" i="10" s="1"/>
  <c r="BN52" i="10"/>
  <c r="BN67" i="10" s="1"/>
  <c r="BQ52" i="10"/>
  <c r="BQ67" i="10" s="1"/>
  <c r="BQ71" i="10" s="1"/>
  <c r="AK52" i="10"/>
  <c r="AK67" i="10" s="1"/>
  <c r="AK71" i="10" s="1"/>
  <c r="AP71" i="10"/>
  <c r="BF71" i="10"/>
  <c r="BK52" i="10"/>
  <c r="BK67" i="10" s="1"/>
  <c r="BK71" i="10" s="1"/>
  <c r="AE52" i="10"/>
  <c r="AE67" i="10" s="1"/>
  <c r="AE71" i="10" s="1"/>
  <c r="CE48" i="10"/>
  <c r="L52" i="10"/>
  <c r="L67" i="10" s="1"/>
  <c r="L71" i="10" s="1"/>
  <c r="AB52" i="10"/>
  <c r="AB67" i="10" s="1"/>
  <c r="AB71" i="10" s="1"/>
  <c r="AR52" i="10"/>
  <c r="AR67" i="10" s="1"/>
  <c r="AR71" i="10" s="1"/>
  <c r="BH52" i="10"/>
  <c r="BH67" i="10" s="1"/>
  <c r="BH71" i="10" s="1"/>
  <c r="BX52" i="10"/>
  <c r="BX67" i="10" s="1"/>
  <c r="BX71" i="10" s="1"/>
  <c r="F52" i="10"/>
  <c r="F67" i="10" s="1"/>
  <c r="V52" i="10"/>
  <c r="V67" i="10" s="1"/>
  <c r="V71" i="10" s="1"/>
  <c r="AL52" i="10"/>
  <c r="AL67" i="10" s="1"/>
  <c r="BB52" i="10"/>
  <c r="BB67" i="10" s="1"/>
  <c r="BB71" i="10" s="1"/>
  <c r="BR52" i="10"/>
  <c r="BR67" i="10" s="1"/>
  <c r="BR71" i="10" s="1"/>
  <c r="BI52" i="10"/>
  <c r="BI67" i="10" s="1"/>
  <c r="BI71" i="10" s="1"/>
  <c r="BN71" i="10"/>
  <c r="C685" i="10"/>
  <c r="C513" i="10"/>
  <c r="G513" i="10" s="1"/>
  <c r="BP71" i="10"/>
  <c r="BG52" i="10"/>
  <c r="BG67" i="10" s="1"/>
  <c r="BG71" i="10" s="1"/>
  <c r="AQ52" i="10"/>
  <c r="AQ67" i="10" s="1"/>
  <c r="AQ71" i="10" s="1"/>
  <c r="AA52" i="10"/>
  <c r="AA67" i="10" s="1"/>
  <c r="AA71" i="10" s="1"/>
  <c r="K52" i="10"/>
  <c r="K67" i="10" s="1"/>
  <c r="K71" i="10" s="1"/>
  <c r="C52" i="10"/>
  <c r="BU52" i="10"/>
  <c r="BU67" i="10" s="1"/>
  <c r="BU71" i="10" s="1"/>
  <c r="BM52" i="10"/>
  <c r="BM67" i="10" s="1"/>
  <c r="BM71" i="10" s="1"/>
  <c r="AW52" i="10"/>
  <c r="AW67" i="10" s="1"/>
  <c r="AW71" i="10" s="1"/>
  <c r="AO52" i="10"/>
  <c r="AO67" i="10" s="1"/>
  <c r="AO71" i="10" s="1"/>
  <c r="Y52" i="10"/>
  <c r="Y67" i="10" s="1"/>
  <c r="Y71" i="10" s="1"/>
  <c r="I52" i="10"/>
  <c r="I67" i="10" s="1"/>
  <c r="I71" i="10" s="1"/>
  <c r="BW52" i="10"/>
  <c r="BW67" i="10" s="1"/>
  <c r="BW71" i="10" s="1"/>
  <c r="BO52" i="10"/>
  <c r="BO67" i="10" s="1"/>
  <c r="BO71" i="10" s="1"/>
  <c r="AY52" i="10"/>
  <c r="AY67" i="10" s="1"/>
  <c r="AY71" i="10" s="1"/>
  <c r="AI52" i="10"/>
  <c r="AI67" i="10" s="1"/>
  <c r="AI71" i="10" s="1"/>
  <c r="S52" i="10"/>
  <c r="S67" i="10" s="1"/>
  <c r="S71" i="10" s="1"/>
  <c r="CC52" i="10"/>
  <c r="CC67" i="10" s="1"/>
  <c r="CC71" i="10" s="1"/>
  <c r="BE52" i="10"/>
  <c r="BE67" i="10" s="1"/>
  <c r="BE71" i="10" s="1"/>
  <c r="AG52" i="10"/>
  <c r="AG67" i="10" s="1"/>
  <c r="AG71" i="10" s="1"/>
  <c r="Q52" i="10"/>
  <c r="Q67" i="10" s="1"/>
  <c r="Q71" i="10" s="1"/>
  <c r="AS52" i="10"/>
  <c r="AS67" i="10" s="1"/>
  <c r="AS71" i="10" s="1"/>
  <c r="M52" i="10"/>
  <c r="M67" i="10" s="1"/>
  <c r="M71" i="10" s="1"/>
  <c r="F71" i="10"/>
  <c r="AL71" i="10"/>
  <c r="X71" i="10"/>
  <c r="BD71" i="10"/>
  <c r="BS52" i="10"/>
  <c r="BS67" i="10" s="1"/>
  <c r="BS71" i="10" s="1"/>
  <c r="H52" i="10"/>
  <c r="H67" i="10" s="1"/>
  <c r="H71" i="10" s="1"/>
  <c r="E52" i="10"/>
  <c r="E67" i="10" s="1"/>
  <c r="E71" i="10" s="1"/>
  <c r="N71" i="10"/>
  <c r="AT71" i="10"/>
  <c r="BJ71" i="10"/>
  <c r="BZ71" i="10"/>
  <c r="BL71" i="10"/>
  <c r="BC52" i="10"/>
  <c r="BC67" i="10" s="1"/>
  <c r="BC71" i="10" s="1"/>
  <c r="W52" i="10"/>
  <c r="W67" i="10" s="1"/>
  <c r="W71" i="10" s="1"/>
  <c r="CE62" i="10"/>
  <c r="P52" i="10"/>
  <c r="P67" i="10" s="1"/>
  <c r="P71" i="10" s="1"/>
  <c r="AF52" i="10"/>
  <c r="AF67" i="10" s="1"/>
  <c r="AF71" i="10" s="1"/>
  <c r="AV52" i="10"/>
  <c r="AV67" i="10" s="1"/>
  <c r="AV71" i="10" s="1"/>
  <c r="BL52" i="10"/>
  <c r="BL67" i="10" s="1"/>
  <c r="CB52" i="10"/>
  <c r="CB67" i="10" s="1"/>
  <c r="CB71" i="10" s="1"/>
  <c r="J52" i="10"/>
  <c r="J67" i="10" s="1"/>
  <c r="J71" i="10" s="1"/>
  <c r="Z52" i="10"/>
  <c r="Z67" i="10" s="1"/>
  <c r="Z71" i="10" s="1"/>
  <c r="AP52" i="10"/>
  <c r="AP67" i="10" s="1"/>
  <c r="BF52" i="10"/>
  <c r="BF67" i="10" s="1"/>
  <c r="BV52" i="10"/>
  <c r="BV67" i="10" s="1"/>
  <c r="BV71" i="10" s="1"/>
  <c r="BA52" i="10"/>
  <c r="BA67" i="10" s="1"/>
  <c r="BA71" i="10" s="1"/>
  <c r="U52" i="10"/>
  <c r="U67" i="10" s="1"/>
  <c r="U71" i="10" s="1"/>
  <c r="BY52" i="10"/>
  <c r="BY67" i="10" s="1"/>
  <c r="BY71" i="10" s="1"/>
  <c r="C567" i="10" l="1"/>
  <c r="C642" i="10"/>
  <c r="C675" i="10"/>
  <c r="C503" i="10"/>
  <c r="C697" i="10"/>
  <c r="C525" i="10"/>
  <c r="G525" i="10" s="1"/>
  <c r="C563" i="10"/>
  <c r="C626" i="10"/>
  <c r="C693" i="10"/>
  <c r="C521" i="10"/>
  <c r="C683" i="10"/>
  <c r="C511" i="10"/>
  <c r="C573" i="10"/>
  <c r="C622" i="10"/>
  <c r="C681" i="10"/>
  <c r="C509" i="10"/>
  <c r="C547" i="10"/>
  <c r="C632" i="10"/>
  <c r="C644" i="10"/>
  <c r="C569" i="10"/>
  <c r="C677" i="10"/>
  <c r="C505" i="10"/>
  <c r="G505" i="10" s="1"/>
  <c r="C553" i="10"/>
  <c r="C636" i="10"/>
  <c r="C691" i="10"/>
  <c r="C519" i="10"/>
  <c r="G519" i="10" s="1"/>
  <c r="C713" i="10"/>
  <c r="C541" i="10"/>
  <c r="C673" i="10"/>
  <c r="C501" i="10"/>
  <c r="G501" i="10" s="1"/>
  <c r="C687" i="10"/>
  <c r="C515" i="10"/>
  <c r="C709" i="10"/>
  <c r="C537" i="10"/>
  <c r="G537" i="10" s="1"/>
  <c r="C699" i="10"/>
  <c r="C527" i="10"/>
  <c r="G527" i="10" s="1"/>
  <c r="C705" i="10"/>
  <c r="C533" i="10"/>
  <c r="G533" i="10" s="1"/>
  <c r="C695" i="10"/>
  <c r="C523" i="10"/>
  <c r="G523" i="10" s="1"/>
  <c r="C701" i="10"/>
  <c r="C529" i="10"/>
  <c r="C546" i="10"/>
  <c r="C630" i="10"/>
  <c r="C557" i="10"/>
  <c r="C637" i="10"/>
  <c r="C679" i="10"/>
  <c r="C507" i="10"/>
  <c r="G507" i="10" s="1"/>
  <c r="C698" i="10"/>
  <c r="C526" i="10"/>
  <c r="C502" i="10"/>
  <c r="G502" i="10" s="1"/>
  <c r="C674" i="10"/>
  <c r="C692" i="10"/>
  <c r="C520" i="10"/>
  <c r="C634" i="10"/>
  <c r="C554" i="10"/>
  <c r="C696" i="10"/>
  <c r="C524" i="10"/>
  <c r="C702" i="10"/>
  <c r="C530" i="10"/>
  <c r="G530" i="10" s="1"/>
  <c r="C565" i="10"/>
  <c r="C640" i="10"/>
  <c r="C688" i="10"/>
  <c r="C516" i="10"/>
  <c r="G516" i="10" s="1"/>
  <c r="C555" i="10"/>
  <c r="C617" i="10"/>
  <c r="C678" i="10"/>
  <c r="C506" i="10"/>
  <c r="G506" i="10" s="1"/>
  <c r="C614" i="10"/>
  <c r="C550" i="10"/>
  <c r="C690" i="10"/>
  <c r="C518" i="10"/>
  <c r="C708" i="10"/>
  <c r="C536" i="10"/>
  <c r="G536" i="10" s="1"/>
  <c r="C635" i="10"/>
  <c r="C556" i="10"/>
  <c r="C707" i="10"/>
  <c r="C535" i="10"/>
  <c r="G535" i="10" s="1"/>
  <c r="C545" i="10"/>
  <c r="G545" i="10" s="1"/>
  <c r="C628" i="10"/>
  <c r="C543" i="10"/>
  <c r="C616" i="10"/>
  <c r="C645" i="10"/>
  <c r="C570" i="10"/>
  <c r="C633" i="10"/>
  <c r="C548" i="10"/>
  <c r="C711" i="10"/>
  <c r="C539" i="10"/>
  <c r="G539" i="10" s="1"/>
  <c r="C710" i="10"/>
  <c r="C538" i="10"/>
  <c r="G538" i="10" s="1"/>
  <c r="C574" i="10"/>
  <c r="C620" i="10"/>
  <c r="C627" i="10"/>
  <c r="C560" i="10"/>
  <c r="C706" i="10"/>
  <c r="C534" i="10"/>
  <c r="G534" i="10" s="1"/>
  <c r="C67" i="10"/>
  <c r="CE52" i="10"/>
  <c r="C552" i="10"/>
  <c r="C618" i="10"/>
  <c r="C559" i="10"/>
  <c r="C619" i="10"/>
  <c r="C672" i="10"/>
  <c r="C500" i="10"/>
  <c r="G500" i="10" s="1"/>
  <c r="G508" i="10"/>
  <c r="H508" i="10"/>
  <c r="G522" i="10"/>
  <c r="H522" i="10"/>
  <c r="C646" i="10"/>
  <c r="C571" i="10"/>
  <c r="C549" i="10"/>
  <c r="C624" i="10"/>
  <c r="C671" i="10"/>
  <c r="C499" i="10"/>
  <c r="G499" i="10" s="1"/>
  <c r="C700" i="10"/>
  <c r="C528" i="10"/>
  <c r="G528" i="10" s="1"/>
  <c r="C638" i="10"/>
  <c r="C558" i="10"/>
  <c r="C551" i="10"/>
  <c r="C629" i="10"/>
  <c r="C670" i="10"/>
  <c r="C498" i="10"/>
  <c r="C689" i="10"/>
  <c r="C517" i="10"/>
  <c r="G517" i="10" s="1"/>
  <c r="C625" i="10"/>
  <c r="C544" i="10"/>
  <c r="C641" i="10"/>
  <c r="C566" i="10"/>
  <c r="C623" i="10"/>
  <c r="C562" i="10"/>
  <c r="C686" i="10"/>
  <c r="C514" i="10"/>
  <c r="C428" i="10"/>
  <c r="C639" i="10"/>
  <c r="C564" i="10"/>
  <c r="C703" i="10"/>
  <c r="C531" i="10"/>
  <c r="G531" i="10" s="1"/>
  <c r="C682" i="10"/>
  <c r="C510" i="10"/>
  <c r="C684" i="10"/>
  <c r="C512" i="10"/>
  <c r="C643" i="10"/>
  <c r="C568" i="10"/>
  <c r="C631" i="10"/>
  <c r="C542" i="10"/>
  <c r="C676" i="10"/>
  <c r="C504" i="10"/>
  <c r="G504" i="10" s="1"/>
  <c r="C561" i="10"/>
  <c r="C621" i="10"/>
  <c r="C704" i="10"/>
  <c r="C532" i="10"/>
  <c r="G532" i="10" s="1"/>
  <c r="G550" i="10" l="1"/>
  <c r="H550" i="10" s="1"/>
  <c r="H524" i="10"/>
  <c r="G524" i="10"/>
  <c r="G520" i="10"/>
  <c r="H520" i="10"/>
  <c r="G526" i="10"/>
  <c r="H526" i="10"/>
  <c r="G529" i="10"/>
  <c r="H529" i="10"/>
  <c r="G521" i="10"/>
  <c r="H521" i="10"/>
  <c r="G510" i="10"/>
  <c r="H510" i="10"/>
  <c r="G514" i="10"/>
  <c r="H514" i="10"/>
  <c r="G518" i="10"/>
  <c r="H518" i="10"/>
  <c r="H515" i="10"/>
  <c r="G515" i="10"/>
  <c r="G509" i="10"/>
  <c r="H509" i="10"/>
  <c r="H511" i="10"/>
  <c r="G511" i="10"/>
  <c r="G503" i="10"/>
  <c r="H503" i="10" s="1"/>
  <c r="G546" i="10"/>
  <c r="H546" i="10"/>
  <c r="G512" i="10"/>
  <c r="H512" i="10"/>
  <c r="G544" i="10"/>
  <c r="H544" i="10" s="1"/>
  <c r="G498" i="10"/>
  <c r="H498" i="10"/>
  <c r="CE67" i="10"/>
  <c r="C71" i="10"/>
  <c r="C648" i="10"/>
  <c r="M716" i="10" s="1"/>
  <c r="D615" i="10"/>
  <c r="D710" i="10" l="1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712" i="10"/>
  <c r="D708" i="10"/>
  <c r="D704" i="10"/>
  <c r="D700" i="10"/>
  <c r="D696" i="10"/>
  <c r="D692" i="10"/>
  <c r="D688" i="10"/>
  <c r="D701" i="10"/>
  <c r="D687" i="10"/>
  <c r="D684" i="10"/>
  <c r="D680" i="10"/>
  <c r="D676" i="10"/>
  <c r="D672" i="10"/>
  <c r="D668" i="10"/>
  <c r="D705" i="10"/>
  <c r="D689" i="10"/>
  <c r="D685" i="10"/>
  <c r="D681" i="10"/>
  <c r="D677" i="10"/>
  <c r="D673" i="10"/>
  <c r="D669" i="10"/>
  <c r="D709" i="10"/>
  <c r="D693" i="10"/>
  <c r="D682" i="10"/>
  <c r="D678" i="10"/>
  <c r="D674" i="10"/>
  <c r="D670" i="10"/>
  <c r="D647" i="10"/>
  <c r="D646" i="10"/>
  <c r="D645" i="10"/>
  <c r="D697" i="10"/>
  <c r="D675" i="10"/>
  <c r="D629" i="10"/>
  <c r="D626" i="10"/>
  <c r="D623" i="10"/>
  <c r="D621" i="10"/>
  <c r="D619" i="10"/>
  <c r="D617" i="10"/>
  <c r="D713" i="10"/>
  <c r="D679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83" i="10"/>
  <c r="D628" i="10"/>
  <c r="D622" i="10"/>
  <c r="D620" i="10"/>
  <c r="D618" i="10"/>
  <c r="D616" i="10"/>
  <c r="D627" i="10"/>
  <c r="D671" i="10"/>
  <c r="C433" i="10"/>
  <c r="C441" i="10" s="1"/>
  <c r="CE71" i="10"/>
  <c r="C716" i="10" s="1"/>
  <c r="C668" i="10"/>
  <c r="C715" i="10" s="1"/>
  <c r="C496" i="10"/>
  <c r="G496" i="10" s="1"/>
  <c r="E612" i="10" l="1"/>
  <c r="D715" i="10"/>
  <c r="E623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713" i="10"/>
  <c r="E709" i="10"/>
  <c r="E705" i="10"/>
  <c r="E701" i="10"/>
  <c r="E697" i="10"/>
  <c r="E693" i="10"/>
  <c r="E689" i="10"/>
  <c r="E698" i="10"/>
  <c r="E685" i="10"/>
  <c r="E681" i="10"/>
  <c r="E677" i="10"/>
  <c r="E673" i="10"/>
  <c r="E669" i="10"/>
  <c r="E702" i="10"/>
  <c r="E686" i="10"/>
  <c r="E682" i="10"/>
  <c r="E678" i="10"/>
  <c r="E674" i="10"/>
  <c r="E670" i="10"/>
  <c r="E647" i="10"/>
  <c r="E646" i="10"/>
  <c r="E645" i="10"/>
  <c r="E706" i="10"/>
  <c r="E688" i="10"/>
  <c r="E683" i="10"/>
  <c r="E679" i="10"/>
  <c r="E675" i="10"/>
  <c r="E671" i="10"/>
  <c r="E672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0" i="10"/>
  <c r="E676" i="10"/>
  <c r="E628" i="10"/>
  <c r="E694" i="10"/>
  <c r="E680" i="10"/>
  <c r="E627" i="10"/>
  <c r="E710" i="10"/>
  <c r="E684" i="10"/>
  <c r="E626" i="10"/>
  <c r="E668" i="10"/>
  <c r="E629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710" i="10"/>
  <c r="F706" i="10"/>
  <c r="F702" i="10"/>
  <c r="F698" i="10"/>
  <c r="F694" i="10"/>
  <c r="F690" i="10"/>
  <c r="F686" i="10"/>
  <c r="F711" i="10"/>
  <c r="F695" i="10"/>
  <c r="F689" i="10"/>
  <c r="F682" i="10"/>
  <c r="F678" i="10"/>
  <c r="F674" i="10"/>
  <c r="F670" i="10"/>
  <c r="F647" i="10"/>
  <c r="F646" i="10"/>
  <c r="F645" i="10"/>
  <c r="F716" i="10"/>
  <c r="F699" i="10"/>
  <c r="F683" i="10"/>
  <c r="F679" i="10"/>
  <c r="F675" i="10"/>
  <c r="F671" i="10"/>
  <c r="F644" i="10"/>
  <c r="F643" i="10"/>
  <c r="F642" i="10"/>
  <c r="F703" i="10"/>
  <c r="F684" i="10"/>
  <c r="F680" i="10"/>
  <c r="F676" i="10"/>
  <c r="F672" i="10"/>
  <c r="F668" i="10"/>
  <c r="F691" i="10"/>
  <c r="F685" i="10"/>
  <c r="F669" i="10"/>
  <c r="F628" i="10"/>
  <c r="F707" i="10"/>
  <c r="F687" i="10"/>
  <c r="F673" i="10"/>
  <c r="F627" i="10"/>
  <c r="F677" i="10"/>
  <c r="F629" i="10"/>
  <c r="F626" i="10"/>
  <c r="F681" i="10"/>
  <c r="F625" i="10"/>
  <c r="F639" i="10"/>
  <c r="F635" i="10"/>
  <c r="F631" i="10"/>
  <c r="F638" i="10"/>
  <c r="F634" i="10"/>
  <c r="F630" i="10"/>
  <c r="F641" i="10"/>
  <c r="F637" i="10"/>
  <c r="F633" i="10"/>
  <c r="F640" i="10"/>
  <c r="F636" i="10"/>
  <c r="F632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716" i="10"/>
  <c r="G711" i="10"/>
  <c r="G707" i="10"/>
  <c r="G703" i="10"/>
  <c r="G699" i="10"/>
  <c r="G695" i="10"/>
  <c r="G691" i="10"/>
  <c r="G687" i="10"/>
  <c r="G708" i="10"/>
  <c r="G692" i="10"/>
  <c r="G686" i="10"/>
  <c r="G683" i="10"/>
  <c r="G679" i="10"/>
  <c r="G675" i="10"/>
  <c r="G671" i="10"/>
  <c r="G644" i="10"/>
  <c r="G643" i="10"/>
  <c r="G642" i="10"/>
  <c r="G712" i="10"/>
  <c r="G696" i="10"/>
  <c r="G688" i="10"/>
  <c r="G684" i="10"/>
  <c r="G680" i="10"/>
  <c r="G676" i="10"/>
  <c r="G672" i="10"/>
  <c r="G668" i="10"/>
  <c r="G700" i="10"/>
  <c r="G690" i="10"/>
  <c r="G681" i="10"/>
  <c r="G677" i="10"/>
  <c r="G673" i="10"/>
  <c r="G669" i="10"/>
  <c r="G682" i="10"/>
  <c r="G627" i="10"/>
  <c r="G670" i="10"/>
  <c r="G647" i="10"/>
  <c r="G645" i="10"/>
  <c r="G629" i="10"/>
  <c r="G626" i="10"/>
  <c r="G674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8" i="10"/>
  <c r="G678" i="10"/>
  <c r="G646" i="10"/>
  <c r="G704" i="10"/>
  <c r="H628" i="10" l="1"/>
  <c r="G715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712" i="10"/>
  <c r="H708" i="10"/>
  <c r="H704" i="10"/>
  <c r="H700" i="10"/>
  <c r="H696" i="10"/>
  <c r="H692" i="10"/>
  <c r="H688" i="10"/>
  <c r="H705" i="10"/>
  <c r="H684" i="10"/>
  <c r="H680" i="10"/>
  <c r="H676" i="10"/>
  <c r="H672" i="10"/>
  <c r="H668" i="10"/>
  <c r="H709" i="10"/>
  <c r="H693" i="10"/>
  <c r="H681" i="10"/>
  <c r="H677" i="10"/>
  <c r="H673" i="10"/>
  <c r="H669" i="10"/>
  <c r="H713" i="10"/>
  <c r="H697" i="10"/>
  <c r="H687" i="10"/>
  <c r="H685" i="10"/>
  <c r="H682" i="10"/>
  <c r="H678" i="10"/>
  <c r="H674" i="10"/>
  <c r="H670" i="10"/>
  <c r="H647" i="10"/>
  <c r="H646" i="10"/>
  <c r="H645" i="10"/>
  <c r="H679" i="10"/>
  <c r="H629" i="10"/>
  <c r="H701" i="10"/>
  <c r="H683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9" i="10"/>
  <c r="H671" i="10"/>
  <c r="H675" i="10"/>
  <c r="H643" i="10"/>
  <c r="H644" i="10"/>
  <c r="H642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713" i="10"/>
  <c r="I709" i="10"/>
  <c r="I705" i="10"/>
  <c r="I701" i="10"/>
  <c r="I697" i="10"/>
  <c r="I693" i="10"/>
  <c r="I689" i="10"/>
  <c r="I702" i="10"/>
  <c r="I688" i="10"/>
  <c r="I681" i="10"/>
  <c r="I677" i="10"/>
  <c r="I673" i="10"/>
  <c r="I669" i="10"/>
  <c r="I706" i="10"/>
  <c r="I690" i="10"/>
  <c r="I685" i="10"/>
  <c r="I682" i="10"/>
  <c r="I678" i="10"/>
  <c r="I674" i="10"/>
  <c r="I670" i="10"/>
  <c r="I647" i="10"/>
  <c r="I646" i="10"/>
  <c r="I645" i="10"/>
  <c r="I710" i="10"/>
  <c r="I694" i="10"/>
  <c r="I683" i="10"/>
  <c r="I679" i="10"/>
  <c r="I675" i="10"/>
  <c r="I671" i="10"/>
  <c r="I644" i="10"/>
  <c r="I676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0" i="10"/>
  <c r="I686" i="10"/>
  <c r="I684" i="10"/>
  <c r="I668" i="10"/>
  <c r="I643" i="10"/>
  <c r="I642" i="10"/>
  <c r="I698" i="10"/>
  <c r="I672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710" i="10"/>
  <c r="J706" i="10"/>
  <c r="J702" i="10"/>
  <c r="J698" i="10"/>
  <c r="J694" i="10"/>
  <c r="J690" i="10"/>
  <c r="J686" i="10"/>
  <c r="J716" i="10"/>
  <c r="J699" i="10"/>
  <c r="J685" i="10"/>
  <c r="J682" i="10"/>
  <c r="J678" i="10"/>
  <c r="J674" i="10"/>
  <c r="J670" i="10"/>
  <c r="J647" i="10"/>
  <c r="J646" i="10"/>
  <c r="J645" i="10"/>
  <c r="J703" i="10"/>
  <c r="J687" i="10"/>
  <c r="J683" i="10"/>
  <c r="J679" i="10"/>
  <c r="J675" i="10"/>
  <c r="J671" i="10"/>
  <c r="J644" i="10"/>
  <c r="J643" i="10"/>
  <c r="J642" i="10"/>
  <c r="J707" i="10"/>
  <c r="J691" i="10"/>
  <c r="J689" i="10"/>
  <c r="J684" i="10"/>
  <c r="J680" i="10"/>
  <c r="J676" i="10"/>
  <c r="J672" i="10"/>
  <c r="J668" i="10"/>
  <c r="J673" i="10"/>
  <c r="J695" i="10"/>
  <c r="J677" i="10"/>
  <c r="J711" i="10"/>
  <c r="J681" i="10"/>
  <c r="J669" i="10"/>
  <c r="J640" i="10"/>
  <c r="J638" i="10"/>
  <c r="J636" i="10"/>
  <c r="J634" i="10"/>
  <c r="J632" i="10"/>
  <c r="J641" i="10"/>
  <c r="J639" i="10"/>
  <c r="J637" i="10"/>
  <c r="J635" i="10"/>
  <c r="J633" i="10"/>
  <c r="J631" i="10"/>
  <c r="K644" i="10" l="1"/>
  <c r="J715" i="10"/>
  <c r="L647" i="10"/>
  <c r="L710" i="10" l="1"/>
  <c r="M710" i="10" s="1"/>
  <c r="L706" i="10"/>
  <c r="M706" i="10" s="1"/>
  <c r="L702" i="10"/>
  <c r="L698" i="10"/>
  <c r="M698" i="10" s="1"/>
  <c r="L694" i="10"/>
  <c r="M694" i="10" s="1"/>
  <c r="L690" i="10"/>
  <c r="M690" i="10" s="1"/>
  <c r="L686" i="10"/>
  <c r="L716" i="10"/>
  <c r="L711" i="10"/>
  <c r="M711" i="10" s="1"/>
  <c r="L707" i="10"/>
  <c r="M707" i="10" s="1"/>
  <c r="L703" i="10"/>
  <c r="L699" i="10"/>
  <c r="L695" i="10"/>
  <c r="M695" i="10" s="1"/>
  <c r="L691" i="10"/>
  <c r="M691" i="10" s="1"/>
  <c r="L712" i="10"/>
  <c r="L708" i="10"/>
  <c r="L704" i="10"/>
  <c r="L700" i="10"/>
  <c r="M700" i="10" s="1"/>
  <c r="L696" i="10"/>
  <c r="L692" i="10"/>
  <c r="L688" i="10"/>
  <c r="M688" i="10" s="1"/>
  <c r="L709" i="10"/>
  <c r="M709" i="10" s="1"/>
  <c r="L693" i="10"/>
  <c r="L687" i="10"/>
  <c r="L684" i="10"/>
  <c r="L680" i="10"/>
  <c r="L676" i="10"/>
  <c r="L672" i="10"/>
  <c r="L668" i="10"/>
  <c r="L713" i="10"/>
  <c r="M713" i="10" s="1"/>
  <c r="L697" i="10"/>
  <c r="L689" i="10"/>
  <c r="L681" i="10"/>
  <c r="M681" i="10" s="1"/>
  <c r="L677" i="10"/>
  <c r="M677" i="10" s="1"/>
  <c r="L673" i="10"/>
  <c r="L669" i="10"/>
  <c r="M669" i="10" s="1"/>
  <c r="L701" i="10"/>
  <c r="M701" i="10" s="1"/>
  <c r="L682" i="10"/>
  <c r="L678" i="10"/>
  <c r="L674" i="10"/>
  <c r="L670" i="10"/>
  <c r="L683" i="10"/>
  <c r="M683" i="10" s="1"/>
  <c r="L671" i="10"/>
  <c r="L705" i="10"/>
  <c r="L675" i="10"/>
  <c r="L685" i="10"/>
  <c r="M685" i="10" s="1"/>
  <c r="L679" i="10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716" i="10"/>
  <c r="K711" i="10"/>
  <c r="K707" i="10"/>
  <c r="K703" i="10"/>
  <c r="K699" i="10"/>
  <c r="K695" i="10"/>
  <c r="K691" i="10"/>
  <c r="K687" i="10"/>
  <c r="K712" i="10"/>
  <c r="K696" i="10"/>
  <c r="K683" i="10"/>
  <c r="K679" i="10"/>
  <c r="K675" i="10"/>
  <c r="K671" i="10"/>
  <c r="K700" i="10"/>
  <c r="K684" i="10"/>
  <c r="K680" i="10"/>
  <c r="K676" i="10"/>
  <c r="K672" i="10"/>
  <c r="K668" i="10"/>
  <c r="K704" i="10"/>
  <c r="K686" i="10"/>
  <c r="K681" i="10"/>
  <c r="K677" i="10"/>
  <c r="K673" i="10"/>
  <c r="K669" i="10"/>
  <c r="K708" i="10"/>
  <c r="K670" i="10"/>
  <c r="K674" i="10"/>
  <c r="K678" i="10"/>
  <c r="K688" i="10"/>
  <c r="K692" i="10"/>
  <c r="K682" i="10"/>
  <c r="M682" i="10" l="1"/>
  <c r="M680" i="10"/>
  <c r="K715" i="10"/>
  <c r="M675" i="10"/>
  <c r="M670" i="10"/>
  <c r="L715" i="10"/>
  <c r="M668" i="10"/>
  <c r="M684" i="10"/>
  <c r="M704" i="10"/>
  <c r="M705" i="10"/>
  <c r="M674" i="10"/>
  <c r="M689" i="10"/>
  <c r="M672" i="10"/>
  <c r="M687" i="10"/>
  <c r="M692" i="10"/>
  <c r="M708" i="10"/>
  <c r="M699" i="10"/>
  <c r="M679" i="10"/>
  <c r="M671" i="10"/>
  <c r="M678" i="10"/>
  <c r="M673" i="10"/>
  <c r="M697" i="10"/>
  <c r="M676" i="10"/>
  <c r="M693" i="10"/>
  <c r="M696" i="10"/>
  <c r="M712" i="10"/>
  <c r="M703" i="10"/>
  <c r="M686" i="10"/>
  <c r="M702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119" i="8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815" i="1" s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30" i="1"/>
  <c r="C86" i="8" s="1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O816" i="1"/>
  <c r="E372" i="9"/>
  <c r="E44" i="9"/>
  <c r="E79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/>
  <c r="C236" i="9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/>
  <c r="E757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I380" i="9"/>
  <c r="G10" i="4"/>
  <c r="F10" i="4"/>
  <c r="I372" i="9"/>
  <c r="I381" i="9"/>
  <c r="CF77" i="1"/>
  <c r="Q816" i="1"/>
  <c r="G612" i="1"/>
  <c r="E800" i="1"/>
  <c r="E790" i="1"/>
  <c r="E108" i="9"/>
  <c r="E787" i="1"/>
  <c r="I300" i="9"/>
  <c r="B10" i="4" l="1"/>
  <c r="C141" i="8"/>
  <c r="C448" i="1"/>
  <c r="D368" i="1"/>
  <c r="C120" i="8" s="1"/>
  <c r="B476" i="1"/>
  <c r="C33" i="8"/>
  <c r="B445" i="1"/>
  <c r="M816" i="1"/>
  <c r="C430" i="1"/>
  <c r="I366" i="9"/>
  <c r="G816" i="1"/>
  <c r="E752" i="1"/>
  <c r="D815" i="1"/>
  <c r="E300" i="9"/>
  <c r="E783" i="1"/>
  <c r="C204" i="9"/>
  <c r="E776" i="1"/>
  <c r="H300" i="9"/>
  <c r="E749" i="1"/>
  <c r="E737" i="1"/>
  <c r="E807" i="1"/>
  <c r="F332" i="9"/>
  <c r="E791" i="1"/>
  <c r="D268" i="9"/>
  <c r="I172" i="9"/>
  <c r="E775" i="1"/>
  <c r="C12" i="9"/>
  <c r="I140" i="9"/>
  <c r="E788" i="1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H52" i="1"/>
  <c r="H67" i="1" s="1"/>
  <c r="H71" i="1" s="1"/>
  <c r="CF76" i="1"/>
  <c r="BT52" i="1" s="1"/>
  <c r="BT67" i="1" s="1"/>
  <c r="AB52" i="1"/>
  <c r="AB67" i="1" s="1"/>
  <c r="G113" i="9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BD52" i="1"/>
  <c r="BD67" i="1" s="1"/>
  <c r="BD71" i="1" s="1"/>
  <c r="BM52" i="1"/>
  <c r="BM67" i="1" s="1"/>
  <c r="BM71" i="1" s="1"/>
  <c r="CB52" i="1"/>
  <c r="CB67" i="1" s="1"/>
  <c r="D52" i="1"/>
  <c r="D67" i="1" s="1"/>
  <c r="D71" i="1" s="1"/>
  <c r="AA52" i="1"/>
  <c r="AA67" i="1" s="1"/>
  <c r="AA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J803" i="1" l="1"/>
  <c r="BT71" i="1"/>
  <c r="I305" i="9"/>
  <c r="C638" i="1"/>
  <c r="I277" i="9"/>
  <c r="C558" i="1"/>
  <c r="AK52" i="1"/>
  <c r="AK67" i="1" s="1"/>
  <c r="AK71" i="1" s="1"/>
  <c r="BY52" i="1"/>
  <c r="BY67" i="1" s="1"/>
  <c r="BY71" i="1" s="1"/>
  <c r="C570" i="1" s="1"/>
  <c r="AF52" i="1"/>
  <c r="AF67" i="1" s="1"/>
  <c r="AF71" i="1" s="1"/>
  <c r="C697" i="1" s="1"/>
  <c r="P52" i="1"/>
  <c r="P67" i="1" s="1"/>
  <c r="I49" i="9" s="1"/>
  <c r="AY52" i="1"/>
  <c r="AY67" i="1" s="1"/>
  <c r="AY71" i="1" s="1"/>
  <c r="C625" i="1" s="1"/>
  <c r="AH52" i="1"/>
  <c r="AH67" i="1" s="1"/>
  <c r="BR52" i="1"/>
  <c r="BR67" i="1" s="1"/>
  <c r="BR71" i="1" s="1"/>
  <c r="C563" i="1" s="1"/>
  <c r="M52" i="1"/>
  <c r="M67" i="1" s="1"/>
  <c r="M71" i="1" s="1"/>
  <c r="F53" i="9" s="1"/>
  <c r="F52" i="1"/>
  <c r="F67" i="1" s="1"/>
  <c r="F71" i="1" s="1"/>
  <c r="AJ52" i="1"/>
  <c r="AJ67" i="1" s="1"/>
  <c r="AJ71" i="1" s="1"/>
  <c r="C529" i="1" s="1"/>
  <c r="G529" i="1" s="1"/>
  <c r="V52" i="1"/>
  <c r="V67" i="1" s="1"/>
  <c r="H81" i="9" s="1"/>
  <c r="J52" i="1"/>
  <c r="J67" i="1" s="1"/>
  <c r="G52" i="1"/>
  <c r="G67" i="1" s="1"/>
  <c r="G71" i="1" s="1"/>
  <c r="C672" i="1" s="1"/>
  <c r="BQ52" i="1"/>
  <c r="BQ67" i="1" s="1"/>
  <c r="BQ71" i="1" s="1"/>
  <c r="BP52" i="1"/>
  <c r="BP67" i="1" s="1"/>
  <c r="AN52" i="1"/>
  <c r="AN67" i="1" s="1"/>
  <c r="E177" i="9" s="1"/>
  <c r="BV52" i="1"/>
  <c r="BV67" i="1" s="1"/>
  <c r="BV71" i="1" s="1"/>
  <c r="D341" i="9" s="1"/>
  <c r="BN52" i="1"/>
  <c r="BN67" i="1" s="1"/>
  <c r="BN71" i="1" s="1"/>
  <c r="C619" i="1" s="1"/>
  <c r="AX52" i="1"/>
  <c r="AX67" i="1" s="1"/>
  <c r="AX71" i="1" s="1"/>
  <c r="H213" i="9" s="1"/>
  <c r="T52" i="1"/>
  <c r="T67" i="1" s="1"/>
  <c r="J751" i="1" s="1"/>
  <c r="BF52" i="1"/>
  <c r="BF67" i="1" s="1"/>
  <c r="BF71" i="1" s="1"/>
  <c r="I245" i="9" s="1"/>
  <c r="AG52" i="1"/>
  <c r="AG67" i="1" s="1"/>
  <c r="BO52" i="1"/>
  <c r="BO67" i="1" s="1"/>
  <c r="BO71" i="1" s="1"/>
  <c r="D309" i="9" s="1"/>
  <c r="BE52" i="1"/>
  <c r="BE67" i="1" s="1"/>
  <c r="BE71" i="1" s="1"/>
  <c r="AW52" i="1"/>
  <c r="AW67" i="1" s="1"/>
  <c r="AW71" i="1" s="1"/>
  <c r="AM52" i="1"/>
  <c r="AM67" i="1" s="1"/>
  <c r="AM71" i="1" s="1"/>
  <c r="AB71" i="1"/>
  <c r="G117" i="9" s="1"/>
  <c r="BX52" i="1"/>
  <c r="BX67" i="1" s="1"/>
  <c r="BX71" i="1" s="1"/>
  <c r="C644" i="1" s="1"/>
  <c r="CE62" i="1"/>
  <c r="E811" i="1"/>
  <c r="I364" i="9"/>
  <c r="C428" i="1"/>
  <c r="E816" i="1"/>
  <c r="H172" i="9"/>
  <c r="CE48" i="1"/>
  <c r="F76" i="9"/>
  <c r="E751" i="1"/>
  <c r="C549" i="1"/>
  <c r="G245" i="9"/>
  <c r="C624" i="1"/>
  <c r="H17" i="9"/>
  <c r="J739" i="1"/>
  <c r="J765" i="1"/>
  <c r="J806" i="10"/>
  <c r="J776" i="10"/>
  <c r="J755" i="10"/>
  <c r="N815" i="1"/>
  <c r="J759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BB52" i="1"/>
  <c r="BB67" i="1" s="1"/>
  <c r="BB71" i="1" s="1"/>
  <c r="C547" i="1" s="1"/>
  <c r="L52" i="1"/>
  <c r="L67" i="1" s="1"/>
  <c r="L71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703" i="1" s="1"/>
  <c r="CC52" i="1"/>
  <c r="CC67" i="1" s="1"/>
  <c r="CC71" i="1" s="1"/>
  <c r="C574" i="1" s="1"/>
  <c r="AC52" i="1"/>
  <c r="AC67" i="1" s="1"/>
  <c r="AC71" i="1" s="1"/>
  <c r="BS52" i="1"/>
  <c r="BS67" i="1" s="1"/>
  <c r="BS71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C688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709" i="1" s="1"/>
  <c r="AZ52" i="1"/>
  <c r="AZ67" i="1" s="1"/>
  <c r="AZ71" i="1" s="1"/>
  <c r="C245" i="9" s="1"/>
  <c r="N52" i="1"/>
  <c r="N67" i="1" s="1"/>
  <c r="N71" i="1" s="1"/>
  <c r="G53" i="9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C711" i="1" s="1"/>
  <c r="E760" i="1"/>
  <c r="F236" i="9"/>
  <c r="E786" i="1"/>
  <c r="I44" i="9"/>
  <c r="E747" i="1"/>
  <c r="G268" i="9"/>
  <c r="E794" i="1"/>
  <c r="J767" i="1"/>
  <c r="J807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BI52" i="1"/>
  <c r="BI67" i="1" s="1"/>
  <c r="BI71" i="1" s="1"/>
  <c r="K52" i="1"/>
  <c r="K67" i="1" s="1"/>
  <c r="K71" i="1" s="1"/>
  <c r="D465" i="1"/>
  <c r="CB71" i="1"/>
  <c r="C373" i="9" s="1"/>
  <c r="F505" i="1"/>
  <c r="H505" i="1"/>
  <c r="F499" i="1"/>
  <c r="H499" i="1"/>
  <c r="E739" i="1"/>
  <c r="H12" i="9"/>
  <c r="E52" i="1"/>
  <c r="E67" i="1" s="1"/>
  <c r="E71" i="1" s="1"/>
  <c r="C670" i="1" s="1"/>
  <c r="X52" i="1"/>
  <c r="X67" i="1" s="1"/>
  <c r="X71" i="1" s="1"/>
  <c r="BH52" i="1"/>
  <c r="BH67" i="1" s="1"/>
  <c r="BH71" i="1" s="1"/>
  <c r="I52" i="1"/>
  <c r="I67" i="1" s="1"/>
  <c r="I71" i="1" s="1"/>
  <c r="C674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C627" i="1"/>
  <c r="D337" i="9"/>
  <c r="J805" i="1"/>
  <c r="J782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700" i="1"/>
  <c r="C520" i="1"/>
  <c r="G520" i="1" s="1"/>
  <c r="C692" i="1"/>
  <c r="F117" i="9"/>
  <c r="E766" i="10"/>
  <c r="E790" i="10"/>
  <c r="C126" i="8"/>
  <c r="D391" i="1"/>
  <c r="F32" i="6"/>
  <c r="C478" i="1"/>
  <c r="C305" i="9"/>
  <c r="J748" i="10"/>
  <c r="J763" i="10"/>
  <c r="J795" i="10"/>
  <c r="C102" i="8"/>
  <c r="C482" i="1"/>
  <c r="E760" i="10"/>
  <c r="E770" i="10"/>
  <c r="E786" i="10"/>
  <c r="E802" i="10"/>
  <c r="E810" i="10"/>
  <c r="F498" i="1"/>
  <c r="C501" i="1"/>
  <c r="G501" i="1" s="1"/>
  <c r="H21" i="9"/>
  <c r="C673" i="1"/>
  <c r="H241" i="9"/>
  <c r="J768" i="1"/>
  <c r="I145" i="9"/>
  <c r="G209" i="9"/>
  <c r="J780" i="1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500" i="1"/>
  <c r="G500" i="1" s="1"/>
  <c r="G21" i="9"/>
  <c r="E245" i="9"/>
  <c r="C642" i="1"/>
  <c r="C539" i="1"/>
  <c r="G539" i="1" s="1"/>
  <c r="E782" i="10"/>
  <c r="E806" i="10"/>
  <c r="F516" i="1"/>
  <c r="H516" i="1"/>
  <c r="J735" i="1"/>
  <c r="D17" i="9"/>
  <c r="J800" i="1"/>
  <c r="F305" i="9"/>
  <c r="J771" i="10"/>
  <c r="C622" i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801" i="1"/>
  <c r="F113" i="9"/>
  <c r="J758" i="1"/>
  <c r="J744" i="1"/>
  <c r="C369" i="9"/>
  <c r="J811" i="1"/>
  <c r="F17" i="9"/>
  <c r="J737" i="1"/>
  <c r="J787" i="1"/>
  <c r="G241" i="9"/>
  <c r="I213" i="9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C506" i="1"/>
  <c r="G506" i="1" s="1"/>
  <c r="C679" i="1"/>
  <c r="H209" i="9" l="1"/>
  <c r="H145" i="9"/>
  <c r="C551" i="1"/>
  <c r="G337" i="9"/>
  <c r="J789" i="1"/>
  <c r="D373" i="9"/>
  <c r="C629" i="1"/>
  <c r="I241" i="9"/>
  <c r="C620" i="1"/>
  <c r="D177" i="9"/>
  <c r="J781" i="1"/>
  <c r="C555" i="1"/>
  <c r="I209" i="9"/>
  <c r="C541" i="1"/>
  <c r="J763" i="1"/>
  <c r="C181" i="9"/>
  <c r="J797" i="1"/>
  <c r="C543" i="1"/>
  <c r="C521" i="1"/>
  <c r="G521" i="1" s="1"/>
  <c r="D145" i="9"/>
  <c r="H117" i="9"/>
  <c r="C522" i="1"/>
  <c r="G522" i="1" s="1"/>
  <c r="C694" i="1"/>
  <c r="C573" i="1"/>
  <c r="T71" i="1"/>
  <c r="J788" i="1"/>
  <c r="C545" i="1"/>
  <c r="G545" i="1" s="1"/>
  <c r="P71" i="1"/>
  <c r="F81" i="9"/>
  <c r="C628" i="1"/>
  <c r="J747" i="1"/>
  <c r="F341" i="9"/>
  <c r="F337" i="9"/>
  <c r="C569" i="1"/>
  <c r="I21" i="9"/>
  <c r="F49" i="9"/>
  <c r="D213" i="9"/>
  <c r="C508" i="1"/>
  <c r="G508" i="1" s="1"/>
  <c r="C680" i="1"/>
  <c r="C645" i="1"/>
  <c r="C502" i="1"/>
  <c r="G502" i="1" s="1"/>
  <c r="C701" i="1"/>
  <c r="H149" i="9"/>
  <c r="C537" i="1"/>
  <c r="G537" i="1" s="1"/>
  <c r="F213" i="9"/>
  <c r="C616" i="1"/>
  <c r="G341" i="9"/>
  <c r="C686" i="1"/>
  <c r="C507" i="1"/>
  <c r="G507" i="1" s="1"/>
  <c r="C309" i="9"/>
  <c r="C525" i="1"/>
  <c r="G525" i="1" s="1"/>
  <c r="C514" i="1"/>
  <c r="G514" i="1" s="1"/>
  <c r="C559" i="1"/>
  <c r="D149" i="9"/>
  <c r="C678" i="1"/>
  <c r="C693" i="1"/>
  <c r="I341" i="9"/>
  <c r="C632" i="1"/>
  <c r="C518" i="1"/>
  <c r="G518" i="1" s="1"/>
  <c r="C690" i="1"/>
  <c r="D117" i="9"/>
  <c r="C557" i="1"/>
  <c r="C637" i="1"/>
  <c r="H277" i="9"/>
  <c r="J798" i="1"/>
  <c r="G213" i="9"/>
  <c r="C631" i="1"/>
  <c r="C542" i="1"/>
  <c r="F21" i="9"/>
  <c r="C499" i="1"/>
  <c r="G499" i="1" s="1"/>
  <c r="C671" i="1"/>
  <c r="J808" i="1"/>
  <c r="C560" i="1"/>
  <c r="C524" i="1"/>
  <c r="C696" i="1"/>
  <c r="C149" i="9"/>
  <c r="C85" i="9"/>
  <c r="C510" i="1"/>
  <c r="G510" i="1" s="1"/>
  <c r="C682" i="1"/>
  <c r="C710" i="1"/>
  <c r="C213" i="9"/>
  <c r="C538" i="1"/>
  <c r="G538" i="1" s="1"/>
  <c r="C572" i="1"/>
  <c r="C614" i="1"/>
  <c r="H245" i="9"/>
  <c r="C550" i="1"/>
  <c r="J771" i="1"/>
  <c r="AN71" i="1"/>
  <c r="C530" i="1"/>
  <c r="G530" i="1" s="1"/>
  <c r="C702" i="1"/>
  <c r="I149" i="9"/>
  <c r="C277" i="9"/>
  <c r="C552" i="1"/>
  <c r="C618" i="1"/>
  <c r="G305" i="9"/>
  <c r="C641" i="1"/>
  <c r="C341" i="9"/>
  <c r="C566" i="1"/>
  <c r="C505" i="1"/>
  <c r="G505" i="1" s="1"/>
  <c r="E53" i="9"/>
  <c r="C677" i="1"/>
  <c r="E145" i="9"/>
  <c r="AG71" i="1"/>
  <c r="J764" i="1"/>
  <c r="C562" i="1"/>
  <c r="C623" i="1"/>
  <c r="F309" i="9"/>
  <c r="F145" i="9"/>
  <c r="AH71" i="1"/>
  <c r="C540" i="1"/>
  <c r="G540" i="1" s="1"/>
  <c r="C712" i="1"/>
  <c r="E213" i="9"/>
  <c r="J799" i="1"/>
  <c r="E305" i="9"/>
  <c r="BP71" i="1"/>
  <c r="C626" i="1"/>
  <c r="I85" i="9"/>
  <c r="C676" i="1"/>
  <c r="D53" i="9"/>
  <c r="C504" i="1"/>
  <c r="G504" i="1" s="1"/>
  <c r="F181" i="9"/>
  <c r="C534" i="1"/>
  <c r="G534" i="1" s="1"/>
  <c r="C706" i="1"/>
  <c r="C523" i="1"/>
  <c r="G523" i="1" s="1"/>
  <c r="G309" i="9"/>
  <c r="C516" i="1"/>
  <c r="G516" i="1" s="1"/>
  <c r="E21" i="9"/>
  <c r="H181" i="9"/>
  <c r="C554" i="1"/>
  <c r="C634" i="1"/>
  <c r="E277" i="9"/>
  <c r="C639" i="1"/>
  <c r="C564" i="1"/>
  <c r="H309" i="9"/>
  <c r="C691" i="1"/>
  <c r="C519" i="1"/>
  <c r="G519" i="1" s="1"/>
  <c r="E117" i="9"/>
  <c r="C49" i="9"/>
  <c r="J741" i="1"/>
  <c r="J71" i="1"/>
  <c r="C695" i="1"/>
  <c r="C708" i="1"/>
  <c r="C531" i="1"/>
  <c r="G531" i="1" s="1"/>
  <c r="C567" i="1"/>
  <c r="C498" i="1"/>
  <c r="G498" i="1" s="1"/>
  <c r="C636" i="1"/>
  <c r="D277" i="9"/>
  <c r="C553" i="1"/>
  <c r="C511" i="1"/>
  <c r="D85" i="9"/>
  <c r="C683" i="1"/>
  <c r="I181" i="9"/>
  <c r="J753" i="1"/>
  <c r="V71" i="1"/>
  <c r="C640" i="1"/>
  <c r="C565" i="1"/>
  <c r="I309" i="9"/>
  <c r="C546" i="1"/>
  <c r="G546" i="1" s="1"/>
  <c r="D245" i="9"/>
  <c r="C630" i="1"/>
  <c r="F277" i="9"/>
  <c r="C517" i="1"/>
  <c r="G517" i="1" s="1"/>
  <c r="C689" i="1"/>
  <c r="C117" i="9"/>
  <c r="D305" i="9"/>
  <c r="E815" i="1"/>
  <c r="H544" i="1"/>
  <c r="H520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8" i="1"/>
  <c r="F508" i="1"/>
  <c r="F514" i="1"/>
  <c r="H507" i="1"/>
  <c r="F507" i="1"/>
  <c r="H518" i="1"/>
  <c r="F518" i="1"/>
  <c r="F546" i="1"/>
  <c r="F506" i="1"/>
  <c r="H506" i="1"/>
  <c r="H500" i="1"/>
  <c r="F500" i="1"/>
  <c r="F509" i="1"/>
  <c r="H510" i="1" l="1"/>
  <c r="H514" i="1"/>
  <c r="H498" i="1"/>
  <c r="H509" i="1"/>
  <c r="C705" i="1"/>
  <c r="E181" i="9"/>
  <c r="C533" i="1"/>
  <c r="G533" i="1" s="1"/>
  <c r="C668" i="1"/>
  <c r="C496" i="1"/>
  <c r="G496" i="1" s="1"/>
  <c r="C21" i="9"/>
  <c r="G511" i="1"/>
  <c r="H511" i="1"/>
  <c r="C698" i="1"/>
  <c r="C526" i="1"/>
  <c r="E149" i="9"/>
  <c r="G550" i="1"/>
  <c r="H550" i="1" s="1"/>
  <c r="C515" i="1"/>
  <c r="C687" i="1"/>
  <c r="H85" i="9"/>
  <c r="C675" i="1"/>
  <c r="C53" i="9"/>
  <c r="C503" i="1"/>
  <c r="C699" i="1"/>
  <c r="C527" i="1"/>
  <c r="G527" i="1" s="1"/>
  <c r="F149" i="9"/>
  <c r="D615" i="1"/>
  <c r="H546" i="1"/>
  <c r="E309" i="9"/>
  <c r="C561" i="1"/>
  <c r="C621" i="1"/>
  <c r="G524" i="1"/>
  <c r="H524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648" i="1"/>
  <c r="M716" i="1" s="1"/>
  <c r="Y816" i="1" s="1"/>
  <c r="C716" i="1"/>
  <c r="I373" i="9"/>
  <c r="G515" i="1"/>
  <c r="H515" i="1"/>
  <c r="G503" i="1"/>
  <c r="H503" i="1" s="1"/>
  <c r="G526" i="1"/>
  <c r="H526" i="1"/>
  <c r="D629" i="1"/>
  <c r="D620" i="1"/>
  <c r="D669" i="1"/>
  <c r="D691" i="1"/>
  <c r="D673" i="1"/>
  <c r="D677" i="1"/>
  <c r="D640" i="1"/>
  <c r="D689" i="1"/>
  <c r="D701" i="1"/>
  <c r="D696" i="1"/>
  <c r="D685" i="1"/>
  <c r="D647" i="1"/>
  <c r="D627" i="1"/>
  <c r="D633" i="1"/>
  <c r="D693" i="1"/>
  <c r="D710" i="1"/>
  <c r="D668" i="1"/>
  <c r="D680" i="1"/>
  <c r="D643" i="1"/>
  <c r="D619" i="1"/>
  <c r="D695" i="1"/>
  <c r="D683" i="1"/>
  <c r="D624" i="1"/>
  <c r="D625" i="1"/>
  <c r="D681" i="1"/>
  <c r="D632" i="1"/>
  <c r="D697" i="1"/>
  <c r="D707" i="1"/>
  <c r="D694" i="1"/>
  <c r="D670" i="1"/>
  <c r="D626" i="1"/>
  <c r="D644" i="1"/>
  <c r="D645" i="1"/>
  <c r="D704" i="1"/>
  <c r="D639" i="1"/>
  <c r="D628" i="1"/>
  <c r="D705" i="1"/>
  <c r="D711" i="1"/>
  <c r="D631" i="1"/>
  <c r="D706" i="1"/>
  <c r="D676" i="1"/>
  <c r="D617" i="1"/>
  <c r="D690" i="1"/>
  <c r="D637" i="1"/>
  <c r="D635" i="1"/>
  <c r="D703" i="1"/>
  <c r="D672" i="1"/>
  <c r="D641" i="1"/>
  <c r="D646" i="1"/>
  <c r="D688" i="1"/>
  <c r="D618" i="1"/>
  <c r="D708" i="1"/>
  <c r="D671" i="1"/>
  <c r="D634" i="1"/>
  <c r="D638" i="1"/>
  <c r="D621" i="1"/>
  <c r="D712" i="1"/>
  <c r="D678" i="1"/>
  <c r="D679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674" i="1"/>
  <c r="D716" i="1"/>
  <c r="D709" i="1"/>
  <c r="D636" i="1"/>
  <c r="D702" i="1"/>
  <c r="D713" i="1"/>
  <c r="D698" i="1"/>
  <c r="D616" i="1"/>
  <c r="C433" i="1"/>
  <c r="C441" i="1" s="1"/>
  <c r="J816" i="1"/>
  <c r="I369" i="9"/>
  <c r="J815" i="10"/>
  <c r="E612" i="1" l="1"/>
  <c r="D715" i="1"/>
  <c r="E623" i="1"/>
  <c r="E708" i="1" l="1"/>
  <c r="E673" i="1"/>
  <c r="E630" i="1"/>
  <c r="E642" i="1"/>
  <c r="E627" i="1"/>
  <c r="E636" i="1"/>
  <c r="E646" i="1"/>
  <c r="E707" i="1"/>
  <c r="E644" i="1"/>
  <c r="E647" i="1"/>
  <c r="E629" i="1"/>
  <c r="E686" i="1"/>
  <c r="E638" i="1"/>
  <c r="E692" i="1"/>
  <c r="E693" i="1"/>
  <c r="E643" i="1"/>
  <c r="E684" i="1"/>
  <c r="E645" i="1"/>
  <c r="E677" i="1"/>
  <c r="E716" i="1"/>
  <c r="E639" i="1"/>
  <c r="E696" i="1"/>
  <c r="E701" i="1"/>
  <c r="E683" i="1"/>
  <c r="E674" i="1"/>
  <c r="E703" i="1"/>
  <c r="E702" i="1"/>
  <c r="E631" i="1"/>
  <c r="E694" i="1"/>
  <c r="E697" i="1"/>
  <c r="E632" i="1"/>
  <c r="E628" i="1"/>
  <c r="E709" i="1"/>
  <c r="E712" i="1"/>
  <c r="E635" i="1"/>
  <c r="E670" i="1"/>
  <c r="E634" i="1"/>
  <c r="E706" i="1"/>
  <c r="E641" i="1"/>
  <c r="E678" i="1"/>
  <c r="E672" i="1"/>
  <c r="E685" i="1"/>
  <c r="E695" i="1"/>
  <c r="E691" i="1"/>
  <c r="E704" i="1"/>
  <c r="E625" i="1"/>
  <c r="E669" i="1"/>
  <c r="E680" i="1"/>
  <c r="E679" i="1"/>
  <c r="E711" i="1"/>
  <c r="E624" i="1"/>
  <c r="F624" i="1" s="1"/>
  <c r="F625" i="1" s="1"/>
  <c r="E640" i="1"/>
  <c r="E668" i="1"/>
  <c r="E705" i="1"/>
  <c r="E671" i="1"/>
  <c r="E698" i="1"/>
  <c r="E713" i="1"/>
  <c r="E682" i="1"/>
  <c r="E626" i="1"/>
  <c r="E690" i="1"/>
  <c r="E676" i="1"/>
  <c r="E633" i="1"/>
  <c r="E700" i="1"/>
  <c r="E710" i="1"/>
  <c r="E681" i="1"/>
  <c r="E637" i="1"/>
  <c r="E687" i="1"/>
  <c r="E699" i="1"/>
  <c r="E675" i="1"/>
  <c r="E689" i="1"/>
  <c r="E688" i="1"/>
  <c r="F674" i="1"/>
  <c r="F709" i="1"/>
  <c r="F695" i="1"/>
  <c r="F691" i="1"/>
  <c r="F692" i="1"/>
  <c r="F686" i="1"/>
  <c r="F629" i="1"/>
  <c r="F626" i="1"/>
  <c r="F675" i="1"/>
  <c r="F634" i="1"/>
  <c r="F688" i="1"/>
  <c r="F630" i="1"/>
  <c r="F642" i="1"/>
  <c r="F672" i="1"/>
  <c r="F707" i="1" l="1"/>
  <c r="F641" i="1"/>
  <c r="F696" i="1"/>
  <c r="F685" i="1"/>
  <c r="F680" i="1"/>
  <c r="F684" i="1"/>
  <c r="F631" i="1"/>
  <c r="F673" i="1"/>
  <c r="F647" i="1"/>
  <c r="F643" i="1"/>
  <c r="F705" i="1"/>
  <c r="F706" i="1"/>
  <c r="F645" i="1"/>
  <c r="F668" i="1"/>
  <c r="F689" i="1"/>
  <c r="F639" i="1"/>
  <c r="F690" i="1"/>
  <c r="F683" i="1"/>
  <c r="F635" i="1"/>
  <c r="F687" i="1"/>
  <c r="F628" i="1"/>
  <c r="F640" i="1"/>
  <c r="F632" i="1"/>
  <c r="F636" i="1"/>
  <c r="F682" i="1"/>
  <c r="F627" i="1"/>
  <c r="F669" i="1"/>
  <c r="F716" i="1"/>
  <c r="F708" i="1"/>
  <c r="F711" i="1"/>
  <c r="F694" i="1"/>
  <c r="F633" i="1"/>
  <c r="F713" i="1"/>
  <c r="F677" i="1"/>
  <c r="F702" i="1"/>
  <c r="F697" i="1"/>
  <c r="F703" i="1"/>
  <c r="F644" i="1"/>
  <c r="F712" i="1"/>
  <c r="F700" i="1"/>
  <c r="F637" i="1"/>
  <c r="F698" i="1"/>
  <c r="F638" i="1"/>
  <c r="F681" i="1"/>
  <c r="F701" i="1"/>
  <c r="F670" i="1"/>
  <c r="F710" i="1"/>
  <c r="F676" i="1"/>
  <c r="F693" i="1"/>
  <c r="F679" i="1"/>
  <c r="F704" i="1"/>
  <c r="F678" i="1"/>
  <c r="F699" i="1"/>
  <c r="F671" i="1"/>
  <c r="F646" i="1"/>
  <c r="G625" i="1"/>
  <c r="F715" i="1"/>
  <c r="E715" i="1"/>
  <c r="G641" i="1" l="1"/>
  <c r="G702" i="1"/>
  <c r="G686" i="1"/>
  <c r="G673" i="1"/>
  <c r="G637" i="1"/>
  <c r="G631" i="1"/>
  <c r="G634" i="1"/>
  <c r="G687" i="1"/>
  <c r="G708" i="1"/>
  <c r="G669" i="1"/>
  <c r="G678" i="1"/>
  <c r="G688" i="1"/>
  <c r="G629" i="1"/>
  <c r="G700" i="1"/>
  <c r="G675" i="1"/>
  <c r="G705" i="1"/>
  <c r="G640" i="1"/>
  <c r="G712" i="1"/>
  <c r="G683" i="1"/>
  <c r="G716" i="1"/>
  <c r="G690" i="1"/>
  <c r="G627" i="1"/>
  <c r="G694" i="1"/>
  <c r="G689" i="1"/>
  <c r="G697" i="1"/>
  <c r="G698" i="1"/>
  <c r="G704" i="1"/>
  <c r="G671" i="1"/>
  <c r="G626" i="1"/>
  <c r="G642" i="1"/>
  <c r="G680" i="1"/>
  <c r="G633" i="1"/>
  <c r="G695" i="1"/>
  <c r="G707" i="1"/>
  <c r="G672" i="1"/>
  <c r="G681" i="1"/>
  <c r="G703" i="1"/>
  <c r="G710" i="1"/>
  <c r="G635" i="1"/>
  <c r="G693" i="1"/>
  <c r="G676" i="1"/>
  <c r="G643" i="1"/>
  <c r="G638" i="1"/>
  <c r="G632" i="1"/>
  <c r="G691" i="1"/>
  <c r="G684" i="1"/>
  <c r="G679" i="1"/>
  <c r="G636" i="1"/>
  <c r="G639" i="1"/>
  <c r="G692" i="1"/>
  <c r="G706" i="1"/>
  <c r="G630" i="1"/>
  <c r="G709" i="1"/>
  <c r="G668" i="1"/>
  <c r="G677" i="1"/>
  <c r="G682" i="1"/>
  <c r="G713" i="1"/>
  <c r="G647" i="1"/>
  <c r="G701" i="1"/>
  <c r="G628" i="1"/>
  <c r="G696" i="1"/>
  <c r="G685" i="1"/>
  <c r="G711" i="1"/>
  <c r="G646" i="1"/>
  <c r="G644" i="1"/>
  <c r="G699" i="1"/>
  <c r="G645" i="1"/>
  <c r="G674" i="1"/>
  <c r="G670" i="1"/>
  <c r="G715" i="1" l="1"/>
  <c r="H628" i="1"/>
  <c r="H683" i="1" l="1"/>
  <c r="H699" i="1"/>
  <c r="H711" i="1"/>
  <c r="H677" i="1"/>
  <c r="H668" i="1"/>
  <c r="H698" i="1"/>
  <c r="H694" i="1"/>
  <c r="H684" i="1"/>
  <c r="H678" i="1"/>
  <c r="H635" i="1"/>
  <c r="H690" i="1"/>
  <c r="H633" i="1"/>
  <c r="H629" i="1"/>
  <c r="H631" i="1"/>
  <c r="H701" i="1"/>
  <c r="H669" i="1"/>
  <c r="H685" i="1"/>
  <c r="H687" i="1"/>
  <c r="H705" i="1"/>
  <c r="H640" i="1"/>
  <c r="H680" i="1"/>
  <c r="H713" i="1"/>
  <c r="H634" i="1"/>
  <c r="H675" i="1"/>
  <c r="H643" i="1"/>
  <c r="H641" i="1"/>
  <c r="H692" i="1"/>
  <c r="H630" i="1"/>
  <c r="H689" i="1"/>
  <c r="H710" i="1"/>
  <c r="H637" i="1"/>
  <c r="H638" i="1"/>
  <c r="H632" i="1"/>
  <c r="H696" i="1"/>
  <c r="H647" i="1"/>
  <c r="H681" i="1"/>
  <c r="H671" i="1"/>
  <c r="H679" i="1"/>
  <c r="H716" i="1"/>
  <c r="H706" i="1"/>
  <c r="H691" i="1"/>
  <c r="H695" i="1"/>
  <c r="H673" i="1"/>
  <c r="H672" i="1"/>
  <c r="H682" i="1"/>
  <c r="H639" i="1"/>
  <c r="H670" i="1"/>
  <c r="H686" i="1"/>
  <c r="H712" i="1"/>
  <c r="H708" i="1"/>
  <c r="H642" i="1"/>
  <c r="H644" i="1"/>
  <c r="H688" i="1"/>
  <c r="H636" i="1"/>
  <c r="H709" i="1"/>
  <c r="H703" i="1"/>
  <c r="H702" i="1"/>
  <c r="H693" i="1"/>
  <c r="H676" i="1"/>
  <c r="H707" i="1"/>
  <c r="H697" i="1"/>
  <c r="H700" i="1"/>
  <c r="H645" i="1"/>
  <c r="H704" i="1"/>
  <c r="H646" i="1"/>
  <c r="H674" i="1"/>
  <c r="H715" i="1" l="1"/>
  <c r="I629" i="1"/>
  <c r="I710" i="1" l="1"/>
  <c r="I692" i="1"/>
  <c r="I674" i="1"/>
  <c r="I698" i="1"/>
  <c r="I696" i="1"/>
  <c r="I685" i="1"/>
  <c r="I693" i="1"/>
  <c r="I704" i="1"/>
  <c r="I676" i="1"/>
  <c r="I680" i="1"/>
  <c r="I639" i="1"/>
  <c r="I671" i="1"/>
  <c r="I647" i="1"/>
  <c r="I694" i="1"/>
  <c r="I701" i="1"/>
  <c r="I644" i="1"/>
  <c r="I686" i="1"/>
  <c r="I634" i="1"/>
  <c r="I712" i="1"/>
  <c r="I706" i="1"/>
  <c r="I679" i="1"/>
  <c r="I645" i="1"/>
  <c r="I707" i="1"/>
  <c r="I672" i="1"/>
  <c r="I641" i="1"/>
  <c r="I632" i="1"/>
  <c r="I695" i="1"/>
  <c r="I670" i="1"/>
  <c r="I636" i="1"/>
  <c r="I675" i="1"/>
  <c r="I630" i="1"/>
  <c r="I684" i="1"/>
  <c r="I668" i="1"/>
  <c r="I705" i="1"/>
  <c r="I640" i="1"/>
  <c r="I700" i="1"/>
  <c r="I646" i="1"/>
  <c r="I713" i="1"/>
  <c r="I642" i="1"/>
  <c r="I716" i="1"/>
  <c r="I638" i="1"/>
  <c r="I702" i="1"/>
  <c r="I631" i="1"/>
  <c r="I683" i="1"/>
  <c r="I703" i="1"/>
  <c r="I689" i="1"/>
  <c r="I709" i="1"/>
  <c r="I699" i="1"/>
  <c r="I690" i="1"/>
  <c r="I643" i="1"/>
  <c r="I681" i="1"/>
  <c r="I677" i="1"/>
  <c r="I682" i="1"/>
  <c r="I691" i="1"/>
  <c r="I678" i="1"/>
  <c r="I687" i="1"/>
  <c r="I637" i="1"/>
  <c r="I669" i="1"/>
  <c r="I688" i="1"/>
  <c r="I635" i="1"/>
  <c r="I633" i="1"/>
  <c r="I711" i="1"/>
  <c r="I697" i="1"/>
  <c r="I673" i="1"/>
  <c r="I708" i="1"/>
  <c r="I715" i="1" l="1"/>
  <c r="J630" i="1"/>
  <c r="J705" i="1" l="1"/>
  <c r="J632" i="1"/>
  <c r="J703" i="1"/>
  <c r="J689" i="1"/>
  <c r="J712" i="1"/>
  <c r="J692" i="1"/>
  <c r="J679" i="1"/>
  <c r="J716" i="1"/>
  <c r="J698" i="1"/>
  <c r="J684" i="1"/>
  <c r="J633" i="1"/>
  <c r="J674" i="1"/>
  <c r="J695" i="1"/>
  <c r="J685" i="1"/>
  <c r="J647" i="1"/>
  <c r="J641" i="1"/>
  <c r="J713" i="1"/>
  <c r="J642" i="1"/>
  <c r="J708" i="1"/>
  <c r="J640" i="1"/>
  <c r="J646" i="1"/>
  <c r="J690" i="1"/>
  <c r="J683" i="1"/>
  <c r="J676" i="1"/>
  <c r="J644" i="1"/>
  <c r="J671" i="1"/>
  <c r="J638" i="1"/>
  <c r="J680" i="1"/>
  <c r="J637" i="1"/>
  <c r="J631" i="1"/>
  <c r="J706" i="1"/>
  <c r="J710" i="1"/>
  <c r="J686" i="1"/>
  <c r="J639" i="1"/>
  <c r="J699" i="1"/>
  <c r="J688" i="1"/>
  <c r="J668" i="1"/>
  <c r="J693" i="1"/>
  <c r="J707" i="1"/>
  <c r="J670" i="1"/>
  <c r="J700" i="1"/>
  <c r="J673" i="1"/>
  <c r="J687" i="1"/>
  <c r="J696" i="1"/>
  <c r="J675" i="1"/>
  <c r="J645" i="1"/>
  <c r="J691" i="1"/>
  <c r="J669" i="1"/>
  <c r="J694" i="1"/>
  <c r="J702" i="1"/>
  <c r="J701" i="1"/>
  <c r="J682" i="1"/>
  <c r="J672" i="1"/>
  <c r="J634" i="1"/>
  <c r="J681" i="1"/>
  <c r="J711" i="1"/>
  <c r="J636" i="1"/>
  <c r="J677" i="1"/>
  <c r="J704" i="1"/>
  <c r="J709" i="1"/>
  <c r="J678" i="1"/>
  <c r="J697" i="1"/>
  <c r="J643" i="1"/>
  <c r="J635" i="1"/>
  <c r="L647" i="1" l="1"/>
  <c r="J715" i="1"/>
  <c r="K644" i="1"/>
  <c r="K703" i="1" l="1"/>
  <c r="K675" i="1"/>
  <c r="K685" i="1"/>
  <c r="K672" i="1"/>
  <c r="K712" i="1"/>
  <c r="K674" i="1"/>
  <c r="K678" i="1"/>
  <c r="K682" i="1"/>
  <c r="K713" i="1"/>
  <c r="K669" i="1"/>
  <c r="K701" i="1"/>
  <c r="K691" i="1"/>
  <c r="K708" i="1"/>
  <c r="K681" i="1"/>
  <c r="K705" i="1"/>
  <c r="K673" i="1"/>
  <c r="K699" i="1"/>
  <c r="K689" i="1"/>
  <c r="K677" i="1"/>
  <c r="K680" i="1"/>
  <c r="K668" i="1"/>
  <c r="K710" i="1"/>
  <c r="K697" i="1"/>
  <c r="K709" i="1"/>
  <c r="K694" i="1"/>
  <c r="K693" i="1"/>
  <c r="K696" i="1"/>
  <c r="K704" i="1"/>
  <c r="K676" i="1"/>
  <c r="K716" i="1"/>
  <c r="K688" i="1"/>
  <c r="K695" i="1"/>
  <c r="K671" i="1"/>
  <c r="K670" i="1"/>
  <c r="K679" i="1"/>
  <c r="K684" i="1"/>
  <c r="K683" i="1"/>
  <c r="K698" i="1"/>
  <c r="K702" i="1"/>
  <c r="K707" i="1"/>
  <c r="K711" i="1"/>
  <c r="K706" i="1"/>
  <c r="K700" i="1"/>
  <c r="K686" i="1"/>
  <c r="K692" i="1"/>
  <c r="K690" i="1"/>
  <c r="K687" i="1"/>
  <c r="L693" i="1"/>
  <c r="L679" i="1"/>
  <c r="L712" i="1"/>
  <c r="L710" i="1"/>
  <c r="L705" i="1"/>
  <c r="L686" i="1"/>
  <c r="L670" i="1"/>
  <c r="L668" i="1"/>
  <c r="L697" i="1"/>
  <c r="M697" i="1" s="1"/>
  <c r="L713" i="1"/>
  <c r="M713" i="1" s="1"/>
  <c r="L673" i="1"/>
  <c r="L698" i="1"/>
  <c r="L678" i="1"/>
  <c r="M678" i="1" s="1"/>
  <c r="L716" i="1"/>
  <c r="L706" i="1"/>
  <c r="M706" i="1" s="1"/>
  <c r="L691" i="1"/>
  <c r="M691" i="1" s="1"/>
  <c r="L695" i="1"/>
  <c r="M695" i="1" s="1"/>
  <c r="L674" i="1"/>
  <c r="M674" i="1" s="1"/>
  <c r="L690" i="1"/>
  <c r="L669" i="1"/>
  <c r="L688" i="1"/>
  <c r="M688" i="1" s="1"/>
  <c r="L687" i="1"/>
  <c r="M687" i="1" s="1"/>
  <c r="L675" i="1"/>
  <c r="M675" i="1" s="1"/>
  <c r="L684" i="1"/>
  <c r="M684" i="1" s="1"/>
  <c r="L685" i="1"/>
  <c r="M685" i="1" s="1"/>
  <c r="L676" i="1"/>
  <c r="M676" i="1" s="1"/>
  <c r="L682" i="1"/>
  <c r="L683" i="1"/>
  <c r="M683" i="1" s="1"/>
  <c r="L709" i="1"/>
  <c r="L677" i="1"/>
  <c r="M677" i="1" s="1"/>
  <c r="L681" i="1"/>
  <c r="M681" i="1" s="1"/>
  <c r="L703" i="1"/>
  <c r="M703" i="1" s="1"/>
  <c r="L701" i="1"/>
  <c r="M701" i="1" s="1"/>
  <c r="L692" i="1"/>
  <c r="M692" i="1" s="1"/>
  <c r="L699" i="1"/>
  <c r="M699" i="1" s="1"/>
  <c r="L704" i="1"/>
  <c r="M704" i="1" s="1"/>
  <c r="L689" i="1"/>
  <c r="M689" i="1" s="1"/>
  <c r="L696" i="1"/>
  <c r="M696" i="1" s="1"/>
  <c r="L694" i="1"/>
  <c r="M694" i="1" s="1"/>
  <c r="L680" i="1"/>
  <c r="M680" i="1" s="1"/>
  <c r="L708" i="1"/>
  <c r="M708" i="1" s="1"/>
  <c r="L671" i="1"/>
  <c r="M671" i="1" s="1"/>
  <c r="L700" i="1"/>
  <c r="M700" i="1" s="1"/>
  <c r="L707" i="1"/>
  <c r="L672" i="1"/>
  <c r="M672" i="1" s="1"/>
  <c r="L711" i="1"/>
  <c r="M711" i="1" s="1"/>
  <c r="L702" i="1"/>
  <c r="M702" i="1" s="1"/>
  <c r="M693" i="1" l="1"/>
  <c r="M669" i="1"/>
  <c r="M670" i="1"/>
  <c r="M686" i="1"/>
  <c r="M709" i="1"/>
  <c r="M707" i="1"/>
  <c r="M698" i="1"/>
  <c r="M710" i="1"/>
  <c r="M682" i="1"/>
  <c r="M690" i="1"/>
  <c r="D119" i="9" s="1"/>
  <c r="M712" i="1"/>
  <c r="Y767" i="1"/>
  <c r="H151" i="9"/>
  <c r="F87" i="9"/>
  <c r="Y751" i="1"/>
  <c r="Y761" i="1"/>
  <c r="I119" i="9"/>
  <c r="Y763" i="1"/>
  <c r="D151" i="9"/>
  <c r="G119" i="9"/>
  <c r="Y759" i="1"/>
  <c r="Y746" i="1"/>
  <c r="H55" i="9"/>
  <c r="C183" i="9"/>
  <c r="Y769" i="1"/>
  <c r="Y750" i="1"/>
  <c r="E87" i="9"/>
  <c r="Y757" i="1"/>
  <c r="E119" i="9"/>
  <c r="L715" i="1"/>
  <c r="M668" i="1"/>
  <c r="I151" i="9"/>
  <c r="Y768" i="1"/>
  <c r="I55" i="9"/>
  <c r="Y747" i="1"/>
  <c r="C55" i="9"/>
  <c r="Y741" i="1"/>
  <c r="Y772" i="1"/>
  <c r="F183" i="9"/>
  <c r="Y736" i="1"/>
  <c r="E23" i="9"/>
  <c r="Y774" i="1"/>
  <c r="H183" i="9"/>
  <c r="Y743" i="1"/>
  <c r="E55" i="9"/>
  <c r="H87" i="9"/>
  <c r="Y753" i="1"/>
  <c r="Y752" i="1"/>
  <c r="G87" i="9"/>
  <c r="K715" i="1"/>
  <c r="C151" i="9"/>
  <c r="Y762" i="1"/>
  <c r="G23" i="9"/>
  <c r="Y738" i="1"/>
  <c r="Y755" i="1"/>
  <c r="C119" i="9"/>
  <c r="Y775" i="1"/>
  <c r="I183" i="9"/>
  <c r="I87" i="9"/>
  <c r="Y754" i="1"/>
  <c r="Y744" i="1"/>
  <c r="F55" i="9"/>
  <c r="M705" i="1"/>
  <c r="Y773" i="1"/>
  <c r="G183" i="9"/>
  <c r="D183" i="9"/>
  <c r="Y770" i="1"/>
  <c r="Y749" i="1"/>
  <c r="D87" i="9"/>
  <c r="D23" i="9"/>
  <c r="Y735" i="1"/>
  <c r="Y764" i="1"/>
  <c r="E151" i="9"/>
  <c r="Y776" i="1"/>
  <c r="C215" i="9"/>
  <c r="Y760" i="1"/>
  <c r="H119" i="9"/>
  <c r="Y766" i="1"/>
  <c r="G151" i="9"/>
  <c r="Y765" i="1"/>
  <c r="F151" i="9"/>
  <c r="Y748" i="1"/>
  <c r="C87" i="9"/>
  <c r="M673" i="1"/>
  <c r="E215" i="9"/>
  <c r="Y778" i="1"/>
  <c r="Y777" i="1"/>
  <c r="D215" i="9"/>
  <c r="Y737" i="1"/>
  <c r="F23" i="9"/>
  <c r="Y758" i="1"/>
  <c r="F119" i="9"/>
  <c r="Y742" i="1"/>
  <c r="D55" i="9"/>
  <c r="I23" i="9"/>
  <c r="Y740" i="1"/>
  <c r="F215" i="9"/>
  <c r="Y779" i="1"/>
  <c r="M679" i="1"/>
  <c r="Y756" i="1" l="1"/>
  <c r="E183" i="9"/>
  <c r="Y771" i="1"/>
  <c r="M715" i="1"/>
  <c r="C23" i="9"/>
  <c r="Y734" i="1"/>
  <c r="Y739" i="1"/>
  <c r="H23" i="9"/>
  <c r="Y745" i="1"/>
  <c r="G55" i="9"/>
  <c r="Y815" i="1" l="1"/>
</calcChain>
</file>

<file path=xl/sharedStrings.xml><?xml version="1.0" encoding="utf-8"?>
<sst xmlns="http://schemas.openxmlformats.org/spreadsheetml/2006/main" count="4938" uniqueCount="1280">
  <si>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</si>
  <si>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</si>
  <si>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</si>
  <si>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</si>
  <si>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</si>
  <si>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</si>
  <si>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</si>
  <si>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</si>
  <si>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</si>
  <si>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</si>
  <si>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</si>
  <si>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</si>
  <si>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</si>
  <si>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</si>
  <si>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</si>
  <si>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</si>
  <si>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</si>
  <si>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</si>
  <si>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</si>
  <si>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</si>
  <si>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</si>
  <si>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</si>
  <si>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</si>
  <si>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</si>
  <si>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</si>
  <si>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</si>
  <si>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</si>
  <si>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</si>
  <si>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</si>
  <si>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</si>
  <si>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</si>
  <si>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</si>
  <si>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</si>
  <si>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</si>
  <si>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</si>
  <si>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</si>
  <si>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</si>
  <si>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</si>
  <si>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</si>
  <si>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</si>
  <si>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</si>
  <si>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</si>
  <si>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</si>
  <si>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</si>
  <si>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</si>
  <si>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</si>
  <si>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</si>
  <si>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</si>
  <si>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</si>
  <si>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</si>
  <si>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</si>
  <si>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</si>
  <si>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</si>
  <si>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</si>
  <si>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</si>
  <si>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</si>
  <si>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</si>
  <si>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</si>
  <si>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</si>
  <si>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</si>
  <si>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</si>
  <si>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</si>
  <si>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</si>
  <si>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</si>
  <si>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</si>
  <si>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</si>
  <si>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</si>
  <si>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</si>
  <si>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</si>
  <si>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</si>
  <si>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</si>
  <si>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</si>
  <si>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</si>
  <si>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</si>
  <si>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</si>
  <si>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</si>
  <si>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</si>
  <si>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</si>
  <si>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</si>
  <si>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</si>
  <si>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</si>
  <si>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</si>
  <si>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</si>
  <si>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</si>
  <si>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</si>
  <si>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</si>
  <si>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</si>
  <si>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</si>
  <si>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</si>
  <si>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</si>
  <si>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</si>
  <si>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</si>
  <si>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</si>
  <si>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</si>
  <si>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</si>
  <si>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</si>
  <si>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</si>
  <si>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</si>
  <si>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</si>
  <si>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</si>
  <si>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</si>
  <si>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</si>
  <si>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</si>
  <si>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</si>
  <si>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</si>
  <si>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</si>
  <si>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</si>
  <si>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</si>
  <si>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</si>
  <si>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</si>
  <si>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</si>
  <si>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</si>
  <si>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</si>
  <si>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</si>
  <si>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</si>
  <si>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</si>
  <si>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</si>
  <si>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</si>
  <si>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</si>
  <si>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</si>
  <si>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</si>
  <si>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</si>
  <si>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</si>
  <si>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</si>
  <si>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</si>
  <si>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</si>
  <si>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</si>
  <si>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</si>
  <si>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</si>
  <si>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</si>
  <si>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</si>
  <si>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</si>
  <si>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</si>
  <si>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</si>
  <si>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</si>
  <si>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</si>
  <si>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</si>
  <si>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</si>
  <si>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</si>
  <si>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</si>
  <si>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</si>
  <si>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</si>
  <si>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</si>
  <si>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</si>
  <si>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</si>
  <si>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</si>
  <si>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</si>
  <si>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</si>
  <si>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</si>
  <si>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</si>
  <si>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</si>
  <si>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</si>
  <si>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</si>
  <si>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</si>
  <si>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</si>
  <si>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</si>
  <si>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</si>
  <si>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</si>
  <si>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</si>
  <si>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</si>
  <si>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</si>
  <si>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</si>
  <si>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</si>
  <si>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</si>
  <si>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</si>
  <si>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</si>
  <si>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</si>
  <si>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</si>
  <si>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</si>
  <si>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</si>
  <si>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</si>
  <si>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</si>
  <si>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</si>
  <si>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</si>
  <si>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</si>
  <si>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</si>
  <si>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</si>
  <si>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</si>
  <si>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</si>
  <si>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</si>
  <si>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</si>
  <si>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</si>
  <si>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</si>
  <si>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</si>
  <si>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</si>
  <si>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</si>
  <si>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</si>
  <si>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</si>
  <si>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</si>
  <si>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</si>
  <si>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</si>
  <si>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</si>
  <si>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</si>
  <si>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</si>
  <si>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</si>
  <si>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</si>
  <si>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</si>
  <si>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</si>
  <si>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</si>
  <si>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</si>
  <si>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</si>
  <si>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</si>
  <si>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</si>
  <si>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</si>
  <si>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</si>
  <si>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</si>
  <si>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</si>
  <si>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</si>
  <si>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</si>
  <si>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</si>
  <si>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</si>
  <si>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</si>
  <si>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</si>
  <si>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</si>
  <si>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</si>
  <si>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</si>
  <si>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</si>
  <si>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</si>
  <si>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</si>
  <si>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</si>
  <si>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</si>
  <si>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</si>
  <si>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</si>
  <si>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</si>
  <si>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</si>
  <si>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</si>
  <si>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</si>
  <si>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</si>
  <si>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</si>
  <si>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</si>
  <si>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</si>
  <si>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</si>
  <si>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</si>
  <si>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</si>
  <si>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</si>
  <si>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</si>
  <si>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</si>
  <si>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</si>
  <si>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</si>
  <si>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</si>
  <si>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</si>
  <si>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</si>
  <si>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</si>
  <si>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</si>
  <si>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</si>
  <si>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</si>
  <si>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</si>
  <si>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</si>
  <si>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</si>
  <si>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</si>
  <si>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</si>
  <si>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</si>
  <si>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</si>
  <si>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</si>
  <si>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</si>
  <si>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</si>
  <si>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</si>
  <si>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</si>
  <si>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</si>
  <si>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</si>
  <si>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</si>
  <si>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</si>
  <si>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</si>
  <si>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</si>
  <si>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</si>
  <si>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</si>
  <si>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</si>
  <si>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</si>
  <si>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</si>
  <si>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</si>
  <si>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</si>
  <si>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</si>
  <si>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</si>
  <si>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</si>
  <si>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</si>
  <si>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</si>
  <si>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</si>
  <si>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</si>
  <si>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</si>
  <si>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</si>
  <si>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</si>
  <si>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</si>
  <si>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</si>
  <si>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</si>
  <si>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</si>
  <si>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</si>
  <si>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</si>
  <si>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</si>
  <si>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</si>
  <si>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</si>
  <si>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</si>
  <si>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</si>
  <si>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</si>
  <si>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</si>
  <si>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</si>
  <si>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</si>
  <si>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</si>
  <si>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</si>
  <si>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</si>
  <si>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</si>
  <si>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</si>
  <si>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</si>
  <si>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</si>
  <si>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</si>
  <si>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</si>
  <si>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</si>
  <si>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</si>
  <si>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</si>
  <si>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</si>
  <si>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</si>
  <si>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</si>
  <si>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</si>
  <si>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</si>
  <si>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</si>
  <si>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</si>
  <si>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</si>
  <si>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</si>
  <si>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</si>
  <si>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</si>
  <si>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</si>
  <si>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</si>
  <si>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</si>
  <si>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</si>
  <si>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</si>
  <si>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</si>
  <si>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</si>
  <si>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</si>
  <si>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</si>
  <si>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</si>
  <si>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</si>
  <si>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</si>
  <si>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</si>
  <si>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</si>
  <si>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</si>
  <si>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</si>
  <si>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</si>
  <si>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</si>
  <si>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</si>
  <si>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</si>
  <si>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</si>
  <si>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</si>
  <si>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</si>
  <si>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</si>
  <si>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</si>
  <si>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</si>
  <si>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</si>
  <si>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</si>
  <si>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</si>
  <si>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</si>
  <si>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</si>
  <si>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</si>
  <si>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</si>
  <si>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</si>
  <si>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</si>
  <si>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</si>
  <si>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</si>
  <si>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</si>
  <si>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</si>
  <si>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</si>
  <si>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</si>
  <si>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</si>
  <si>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</si>
  <si>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</si>
  <si>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</si>
  <si>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</si>
  <si>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</si>
  <si>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</si>
  <si>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</si>
  <si>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</si>
  <si>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</si>
  <si>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</si>
  <si>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</si>
  <si>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</si>
  <si>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</si>
  <si>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</si>
  <si>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</si>
  <si>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</si>
  <si>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</si>
  <si>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</si>
  <si>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</si>
  <si>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</si>
  <si>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</si>
  <si>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</si>
  <si>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</si>
  <si>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</si>
  <si>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</si>
  <si>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</si>
  <si>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</si>
  <si>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</si>
  <si>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</si>
  <si>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</si>
  <si>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</si>
  <si>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</si>
  <si>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</si>
  <si>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</si>
  <si>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</si>
  <si>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</si>
  <si>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</si>
  <si>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</si>
  <si>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</si>
  <si>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</si>
  <si>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</si>
  <si>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</si>
  <si>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</si>
  <si>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</si>
  <si>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</si>
  <si>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</si>
  <si>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</si>
  <si>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</si>
  <si>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</si>
  <si>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</si>
  <si>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</si>
  <si>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</si>
  <si>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</si>
  <si>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</si>
  <si>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</si>
  <si>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</si>
  <si>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</si>
  <si>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</si>
  <si>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</si>
  <si>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</si>
  <si>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</si>
  <si>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</si>
  <si>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</si>
  <si>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</si>
  <si>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</si>
  <si>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</si>
  <si>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</si>
  <si>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</si>
  <si>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</si>
  <si>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</si>
  <si>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</si>
  <si>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</si>
  <si>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</si>
  <si>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</si>
  <si>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</si>
  <si>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</si>
  <si>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</si>
  <si>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</si>
  <si>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</si>
  <si>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</si>
  <si>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</si>
  <si>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</si>
  <si>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</si>
  <si>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</si>
  <si>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</si>
  <si>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</si>
  <si>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</si>
  <si>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</si>
  <si>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</si>
  <si>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</si>
  <si>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</si>
  <si>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</si>
  <si>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</si>
  <si>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</si>
  <si>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</si>
  <si>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</si>
  <si>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</si>
  <si>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</si>
  <si>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</si>
  <si>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</si>
  <si>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</si>
  <si>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</si>
  <si>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</si>
  <si>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</si>
  <si>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</si>
  <si>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</si>
  <si>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</si>
  <si>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</si>
  <si>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</si>
  <si>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</si>
  <si>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</si>
  <si>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</si>
  <si>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</si>
  <si>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</si>
  <si>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</si>
  <si>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</si>
  <si>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</si>
  <si>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</si>
  <si>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</si>
  <si>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</si>
  <si>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</si>
  <si>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</si>
  <si>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</si>
  <si>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</si>
  <si>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</si>
  <si>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</si>
  <si>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</si>
  <si>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</si>
  <si>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</si>
  <si>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</si>
  <si>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</si>
  <si>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</si>
  <si>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</si>
  <si>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</si>
  <si>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</si>
  <si>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</si>
  <si>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</si>
  <si>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</si>
  <si>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</si>
  <si>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</si>
  <si>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</si>
  <si>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</si>
  <si>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</si>
  <si>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</si>
  <si>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</si>
  <si>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</si>
  <si>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</si>
  <si>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</si>
  <si>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</si>
  <si>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</si>
  <si>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</si>
  <si>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</si>
  <si>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</si>
  <si>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</si>
  <si>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</si>
  <si>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</si>
  <si>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</si>
  <si>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</si>
  <si>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</si>
  <si>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</si>
  <si>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</si>
  <si>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</si>
  <si>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</si>
  <si>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</si>
  <si>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</si>
  <si>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</si>
  <si>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</si>
  <si>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</si>
  <si>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</si>
  <si>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</si>
  <si>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</si>
  <si>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</si>
  <si>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</si>
  <si>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</si>
  <si>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</si>
  <si>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</si>
  <si>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</si>
  <si>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</si>
  <si>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</si>
  <si>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</si>
  <si>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</si>
  <si>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</si>
  <si>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</si>
  <si>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</si>
  <si>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</si>
  <si>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</si>
  <si>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</si>
  <si>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</si>
  <si>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</si>
  <si>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</si>
  <si>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</si>
  <si>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</si>
  <si>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</si>
  <si>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</si>
  <si>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</si>
  <si>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</si>
  <si>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</si>
  <si>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</si>
  <si>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</si>
  <si>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</si>
  <si>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</si>
  <si>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</si>
  <si>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</si>
  <si>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</si>
  <si>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</si>
  <si>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</si>
  <si>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</si>
  <si>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</si>
  <si>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</si>
  <si>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</si>
  <si>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</si>
  <si>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</si>
  <si>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</si>
  <si>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</si>
  <si>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</si>
  <si>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</si>
  <si>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</si>
  <si>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</si>
  <si>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</si>
  <si>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</si>
  <si>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</si>
  <si>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</si>
  <si>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</si>
  <si>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</si>
  <si>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</si>
  <si>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</si>
  <si>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</si>
  <si>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</si>
  <si>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</si>
  <si>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</si>
  <si>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</si>
  <si>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</si>
  <si>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</si>
  <si>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</si>
  <si>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</si>
  <si>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</si>
  <si>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</si>
  <si>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</si>
  <si>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</si>
  <si>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</si>
  <si>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</si>
  <si>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</si>
  <si>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</si>
  <si>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</si>
  <si>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</si>
  <si>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</si>
  <si>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</si>
  <si>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</si>
  <si>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</si>
  <si>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</si>
  <si>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</si>
  <si>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</si>
  <si>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</si>
  <si>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</si>
  <si>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</si>
  <si>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</si>
  <si>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</si>
  <si>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</si>
  <si>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</si>
  <si>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</si>
  <si>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</si>
  <si>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</si>
  <si>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</si>
  <si>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</si>
  <si>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</si>
  <si>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</si>
  <si>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</si>
  <si>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</si>
  <si>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</si>
  <si>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</si>
  <si>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</si>
  <si>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</si>
  <si>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</si>
  <si>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</si>
  <si>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</si>
  <si>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</si>
  <si>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</si>
  <si>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</si>
  <si>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</si>
  <si>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</si>
  <si>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</si>
  <si>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</si>
  <si>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</si>
  <si>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</si>
  <si>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</si>
  <si>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</si>
  <si>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</si>
  <si>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</si>
  <si>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</si>
  <si>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</si>
  <si>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</si>
  <si>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</si>
  <si>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</si>
  <si>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</si>
  <si>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</si>
  <si>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</si>
  <si>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</si>
  <si>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</si>
  <si>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</si>
  <si>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</si>
  <si>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</si>
  <si>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</si>
  <si>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</si>
  <si>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</si>
  <si>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</si>
  <si>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</si>
  <si>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</si>
  <si>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</si>
  <si>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</si>
  <si>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</si>
  <si>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</si>
  <si>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</si>
  <si>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</si>
  <si>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</si>
  <si>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</si>
  <si>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</si>
  <si>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</si>
  <si>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</si>
  <si>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</si>
  <si>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</si>
  <si>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</si>
  <si>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</si>
  <si>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</si>
  <si>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</si>
  <si>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</si>
  <si>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</si>
  <si>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</si>
  <si>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</si>
  <si>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</si>
  <si>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</si>
  <si>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</si>
  <si>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</si>
  <si>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</si>
  <si>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</si>
  <si>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</si>
  <si>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</si>
  <si>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</si>
  <si>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</si>
  <si>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</si>
  <si>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</si>
  <si>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</si>
  <si>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</si>
  <si>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</si>
  <si>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</si>
  <si>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</si>
  <si>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</si>
  <si>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</si>
  <si>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</si>
  <si>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</si>
  <si>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</si>
  <si>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</si>
  <si>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</si>
  <si>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</si>
  <si>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</si>
  <si>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</si>
  <si>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</si>
  <si>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</si>
  <si>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</si>
  <si>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</si>
  <si>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</si>
  <si>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</si>
  <si>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</si>
  <si>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</si>
  <si>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</si>
  <si>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</si>
  <si>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</si>
  <si>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</si>
  <si>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</si>
  <si>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</si>
  <si>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</si>
  <si>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</si>
  <si>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</si>
  <si>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</si>
  <si>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</si>
  <si>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</si>
  <si>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</si>
  <si>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</si>
  <si>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</si>
  <si>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</si>
  <si>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</si>
  <si>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</si>
  <si>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</si>
  <si>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</si>
  <si>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</si>
  <si>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</si>
  <si>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</si>
  <si>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</si>
  <si>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</si>
  <si>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</si>
  <si>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</si>
  <si>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</si>
  <si>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</si>
  <si>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</si>
  <si>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</si>
  <si>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</si>
  <si>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</si>
  <si>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</si>
  <si>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</si>
  <si>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</si>
  <si>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</si>
  <si>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</si>
  <si>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</si>
  <si>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</si>
  <si>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</si>
  <si>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</si>
  <si>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</si>
  <si>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</si>
  <si>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</si>
  <si>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</si>
  <si>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</si>
  <si>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</si>
  <si>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</si>
  <si>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</si>
  <si>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</si>
  <si>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</si>
  <si>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</si>
  <si>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</si>
  <si>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</si>
  <si>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</si>
  <si>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</si>
  <si>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</si>
  <si>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</si>
  <si>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</si>
  <si>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</si>
  <si>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</si>
  <si>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</si>
  <si>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</si>
  <si>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</si>
  <si>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</si>
  <si>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</si>
  <si>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</si>
  <si>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</si>
  <si>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</si>
  <si>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</si>
  <si>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</si>
  <si>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</si>
  <si>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</si>
  <si>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</si>
  <si>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</si>
  <si>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</si>
  <si>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</si>
  <si>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</si>
  <si>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</si>
  <si>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</si>
  <si>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</si>
  <si>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</si>
  <si>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</si>
  <si>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</si>
  <si>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</si>
  <si>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</si>
  <si>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</si>
  <si>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</si>
  <si>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</si>
  <si>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</si>
  <si>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</si>
  <si>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</si>
  <si>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</si>
  <si>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</si>
  <si>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</si>
  <si>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</si>
  <si>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</si>
  <si>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</si>
  <si>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</si>
  <si>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</si>
  <si>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</si>
  <si>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</si>
  <si>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</si>
  <si>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</si>
  <si>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</si>
  <si>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</si>
  <si>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</si>
  <si>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</si>
  <si>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</si>
  <si>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</si>
  <si>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</si>
  <si>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</si>
  <si>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</si>
  <si>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</si>
  <si>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</si>
  <si>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</si>
  <si>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</si>
  <si>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</si>
  <si>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</si>
  <si>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</si>
  <si>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</si>
  <si>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</si>
  <si>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</si>
  <si>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</si>
  <si>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</si>
  <si>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</si>
  <si>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</si>
  <si>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</si>
  <si>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</si>
  <si>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</si>
  <si>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</si>
  <si>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</si>
  <si>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</si>
  <si>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</si>
  <si>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</si>
  <si>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</si>
  <si>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</si>
  <si>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</si>
  <si>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</si>
  <si>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</si>
  <si>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</si>
  <si>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</si>
  <si>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</si>
  <si>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</si>
  <si>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</si>
  <si>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</si>
  <si>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</si>
  <si>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</si>
  <si>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</si>
  <si>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</si>
  <si>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</si>
  <si>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</si>
  <si>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</si>
  <si>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</si>
  <si>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</si>
  <si>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</si>
  <si>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</si>
  <si>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</si>
  <si>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</si>
  <si>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</si>
  <si>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</si>
  <si>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</si>
  <si>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</si>
  <si>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</si>
  <si>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</si>
  <si>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</si>
  <si>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</si>
  <si>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</si>
  <si>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</si>
  <si>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</si>
  <si>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</si>
  <si>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</si>
  <si>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</si>
  <si>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</si>
  <si>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</si>
  <si>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</si>
  <si>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</si>
  <si>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</si>
  <si>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</si>
  <si>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</si>
  <si>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</si>
  <si>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</si>
  <si>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</si>
  <si>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</si>
  <si>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</si>
  <si>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</si>
  <si>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</si>
  <si>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</si>
  <si>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</si>
  <si>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</si>
  <si>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</si>
  <si>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</si>
  <si>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</si>
  <si>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</si>
  <si>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</si>
  <si>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</si>
  <si>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</si>
  <si>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</si>
  <si>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</si>
  <si>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</si>
  <si>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</si>
  <si>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</si>
  <si>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</si>
  <si>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</si>
  <si>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</si>
  <si>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</si>
  <si>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</si>
  <si>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</si>
  <si>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</si>
  <si>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</si>
  <si>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</si>
  <si>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</si>
  <si>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</si>
  <si>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</si>
  <si>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</si>
  <si>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</si>
  <si>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</si>
  <si>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</si>
  <si>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</si>
  <si>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</si>
  <si>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</si>
  <si>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</si>
  <si>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</si>
  <si>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</si>
  <si>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</si>
  <si>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</si>
  <si>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</si>
  <si>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</si>
  <si>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</si>
  <si>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</si>
  <si>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</si>
  <si>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</si>
  <si>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</si>
  <si>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</si>
  <si>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</si>
  <si>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</si>
  <si>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</si>
  <si>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</si>
  <si>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</si>
  <si>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</si>
  <si>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</si>
  <si>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</si>
  <si>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</si>
  <si>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</si>
  <si>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</si>
  <si>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</si>
  <si>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</si>
  <si>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</si>
  <si>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</si>
  <si>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</si>
  <si>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</si>
  <si>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</si>
  <si>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</si>
  <si>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</si>
  <si>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</si>
  <si>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</si>
  <si>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</si>
  <si>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</si>
  <si>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</si>
  <si>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</si>
  <si>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</si>
  <si>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</si>
  <si>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</si>
  <si>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</si>
  <si>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</si>
  <si>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</si>
  <si>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</si>
  <si>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</si>
  <si>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</si>
  <si>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</si>
  <si>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</si>
  <si>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</si>
  <si>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</si>
  <si>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</si>
  <si>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</si>
  <si>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</si>
  <si>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</si>
  <si>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</si>
  <si>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</si>
  <si>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</si>
  <si>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</si>
  <si>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</si>
  <si>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</si>
  <si>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</si>
  <si>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</si>
  <si>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</si>
  <si>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</si>
  <si>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</si>
  <si>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</si>
  <si>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</si>
  <si>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</si>
  <si>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</si>
  <si>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</si>
  <si>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</si>
  <si>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</si>
  <si>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</si>
  <si>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</si>
  <si>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</si>
  <si>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</si>
  <si>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</si>
  <si>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</si>
  <si>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</si>
  <si>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</si>
  <si>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</si>
  <si>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</si>
  <si>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</si>
  <si>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</si>
  <si>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</si>
  <si>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</si>
  <si>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</si>
  <si>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</si>
  <si>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</si>
  <si>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</si>
  <si>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</si>
  <si>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</si>
  <si>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</si>
  <si>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</si>
  <si>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</si>
  <si>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</si>
  <si>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</si>
  <si>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</si>
  <si>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</si>
  <si>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</si>
  <si>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</si>
  <si>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</si>
  <si>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</si>
  <si>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</si>
  <si>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</si>
  <si>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</si>
  <si>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</si>
  <si>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</si>
  <si>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</si>
  <si>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</si>
  <si>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</si>
  <si>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</si>
  <si>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</si>
  <si>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</si>
  <si>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</si>
  <si>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</si>
  <si>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</si>
  <si>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</si>
  <si>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</si>
  <si>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</si>
  <si>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</si>
  <si>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</si>
  <si>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</si>
  <si>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</si>
  <si>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</si>
  <si>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</si>
  <si>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</si>
  <si>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</si>
  <si>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</si>
  <si>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</si>
  <si>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</si>
  <si>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</si>
  <si>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</si>
  <si>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</si>
  <si>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</si>
  <si>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</si>
  <si>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</si>
  <si>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</si>
  <si>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</si>
  <si>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</si>
  <si>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</si>
  <si>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</si>
  <si>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</si>
  <si>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</si>
  <si>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</si>
  <si>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</si>
  <si>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</si>
  <si>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</si>
  <si>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</si>
  <si>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</si>
  <si>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</si>
  <si>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</si>
  <si>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</si>
  <si>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</si>
  <si>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</si>
  <si>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</si>
  <si>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</si>
  <si>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</si>
  <si>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</si>
  <si>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</si>
  <si>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</si>
  <si>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</si>
  <si>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</si>
  <si>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</si>
  <si>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</si>
  <si>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</si>
  <si>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</si>
  <si>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</si>
  <si>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</si>
  <si>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</si>
  <si>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</si>
  <si>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</si>
  <si>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</si>
  <si>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</si>
  <si>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</si>
  <si>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</si>
  <si>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</si>
  <si>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</si>
  <si>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</si>
  <si>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</si>
  <si>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</si>
  <si>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</si>
  <si>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</si>
  <si>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</si>
  <si>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</si>
  <si>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</si>
  <si>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</si>
  <si>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</si>
  <si>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</si>
  <si>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</si>
  <si>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</si>
  <si>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</si>
  <si>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</si>
  <si>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</si>
  <si>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</si>
  <si>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</si>
  <si>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</si>
  <si>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</si>
  <si>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</si>
  <si>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</si>
  <si>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</si>
  <si>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</si>
  <si>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</si>
  <si>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</si>
  <si>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</si>
  <si>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</si>
  <si>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</si>
  <si>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</si>
  <si>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</si>
  <si>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</si>
  <si>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</si>
  <si>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</si>
  <si>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</si>
  <si>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</si>
  <si>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</si>
  <si>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</si>
  <si>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</si>
  <si>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</si>
  <si>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</si>
  <si>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</si>
  <si>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</si>
  <si>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</si>
  <si>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</si>
  <si>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</si>
  <si>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</si>
  <si>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</si>
  <si>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</si>
  <si>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</si>
  <si>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</si>
  <si>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</si>
  <si>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</si>
  <si>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</si>
  <si>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</si>
  <si>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</si>
  <si>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</si>
  <si>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</si>
  <si>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</si>
  <si>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</si>
  <si>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</si>
  <si>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</si>
  <si>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</si>
  <si>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</si>
  <si>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</si>
  <si>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</si>
  <si>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</si>
  <si>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</si>
  <si>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</si>
  <si>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</si>
  <si>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</si>
  <si>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</si>
  <si>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</si>
  <si>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</si>
  <si>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</si>
  <si>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</si>
  <si>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</si>
  <si>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</si>
  <si>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</si>
  <si>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</si>
  <si>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</si>
  <si>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</si>
  <si>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</si>
  <si>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</si>
  <si>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</si>
  <si>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</si>
  <si>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</si>
  <si>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</si>
  <si>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</si>
  <si>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</si>
  <si>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</si>
  <si>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</si>
  <si>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</si>
  <si>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</si>
  <si>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</si>
  <si>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</si>
  <si>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</si>
  <si>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</si>
  <si>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</si>
  <si>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</si>
  <si>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</si>
  <si>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</si>
  <si>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</si>
  <si>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</si>
  <si>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</si>
  <si>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</si>
  <si>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</si>
  <si>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</si>
  <si>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</si>
  <si>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</si>
  <si>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</si>
  <si>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</si>
  <si>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</si>
  <si>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</si>
  <si>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</si>
  <si>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</si>
  <si>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</si>
  <si>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</si>
  <si>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</si>
  <si>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</si>
  <si>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</si>
  <si>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</si>
  <si>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</si>
  <si>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</si>
  <si>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</si>
  <si>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</si>
  <si>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</si>
  <si>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</si>
  <si>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</si>
  <si>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</si>
  <si>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</si>
  <si>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</si>
  <si>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</si>
  <si>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</si>
  <si>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</si>
  <si>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</si>
  <si>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</si>
  <si>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</si>
  <si>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</si>
  <si>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</si>
  <si>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</si>
  <si>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</si>
  <si>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193</t>
  </si>
  <si>
    <t>MOUNT CARMEL HOSPITAL</t>
  </si>
  <si>
    <t>982 E. COLUMBIA</t>
  </si>
  <si>
    <t>COLVILLE, WA  99114</t>
  </si>
  <si>
    <t>Stevens</t>
  </si>
  <si>
    <t>Robert Campbell</t>
  </si>
  <si>
    <t>Helen Andrus</t>
  </si>
  <si>
    <t>Gary Livingston</t>
  </si>
  <si>
    <t>509-685-2406</t>
  </si>
  <si>
    <t>509-685-2492</t>
  </si>
  <si>
    <t>Small dept. Nothing to note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</si>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</sst>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9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0</v>
          </cell>
          <cell r="D59">
            <v>0</v>
          </cell>
          <cell r="E59">
            <v>4517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342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201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15818</v>
          </cell>
          <cell r="AZ59">
            <v>0</v>
          </cell>
          <cell r="BA59"/>
          <cell r="BE59">
            <v>71733.350000000006</v>
          </cell>
        </row>
        <row r="71">
          <cell r="C71">
            <v>0</v>
          </cell>
          <cell r="D71">
            <v>0</v>
          </cell>
          <cell r="E71">
            <v>5351064.32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4155.82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1324107.28</v>
          </cell>
          <cell r="P71">
            <v>3611526.92</v>
          </cell>
          <cell r="Q71">
            <v>202536.45</v>
          </cell>
          <cell r="R71">
            <v>1147833.01</v>
          </cell>
          <cell r="S71">
            <v>-64344.939999999981</v>
          </cell>
          <cell r="T71">
            <v>0</v>
          </cell>
          <cell r="U71">
            <v>2368436.1299999994</v>
          </cell>
          <cell r="V71">
            <v>740404.14999999991</v>
          </cell>
          <cell r="W71">
            <v>0</v>
          </cell>
          <cell r="X71">
            <v>0</v>
          </cell>
          <cell r="Y71">
            <v>2855791.7399999998</v>
          </cell>
          <cell r="Z71">
            <v>0</v>
          </cell>
          <cell r="AA71">
            <v>347856.79</v>
          </cell>
          <cell r="AB71">
            <v>3127476.2800000003</v>
          </cell>
          <cell r="AC71">
            <v>648074.71</v>
          </cell>
          <cell r="AD71">
            <v>0</v>
          </cell>
          <cell r="AE71">
            <v>1672983.44</v>
          </cell>
          <cell r="AF71">
            <v>0</v>
          </cell>
          <cell r="AG71">
            <v>4246538.88</v>
          </cell>
          <cell r="AH71">
            <v>0</v>
          </cell>
          <cell r="AI71">
            <v>0</v>
          </cell>
          <cell r="AJ71">
            <v>263116.61000000004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503882.69000000012</v>
          </cell>
          <cell r="AZ71">
            <v>0</v>
          </cell>
          <cell r="BA71">
            <v>168646.62</v>
          </cell>
          <cell r="BB71">
            <v>158686.74</v>
          </cell>
          <cell r="BC71">
            <v>0</v>
          </cell>
          <cell r="BD71">
            <v>10281.450000000001</v>
          </cell>
          <cell r="BE71">
            <v>1632516.3800000001</v>
          </cell>
          <cell r="BF71">
            <v>505805.95999999996</v>
          </cell>
          <cell r="BG71">
            <v>44285.93</v>
          </cell>
          <cell r="BH71">
            <v>41017.75</v>
          </cell>
          <cell r="BI71">
            <v>0</v>
          </cell>
          <cell r="BJ71">
            <v>9175.43</v>
          </cell>
          <cell r="BK71">
            <v>0</v>
          </cell>
          <cell r="BL71">
            <v>35656</v>
          </cell>
          <cell r="BM71">
            <v>0</v>
          </cell>
          <cell r="BN71">
            <v>999274.68999999983</v>
          </cell>
          <cell r="BO71">
            <v>3984.01</v>
          </cell>
          <cell r="BP71">
            <v>0</v>
          </cell>
          <cell r="BQ71">
            <v>0</v>
          </cell>
          <cell r="BR71">
            <v>0</v>
          </cell>
          <cell r="BS71">
            <v>6495.27</v>
          </cell>
          <cell r="BT71">
            <v>301389.64</v>
          </cell>
          <cell r="BU71">
            <v>0</v>
          </cell>
          <cell r="BV71">
            <v>24445</v>
          </cell>
          <cell r="BW71">
            <v>305169.60000000003</v>
          </cell>
          <cell r="BX71">
            <v>0</v>
          </cell>
          <cell r="BY71">
            <v>1197058.2</v>
          </cell>
          <cell r="BZ71">
            <v>0</v>
          </cell>
          <cell r="CA71">
            <v>226326.03</v>
          </cell>
          <cell r="CB71">
            <v>0</v>
          </cell>
          <cell r="CC71">
            <v>15710830.419604499</v>
          </cell>
          <cell r="CD71">
            <v>1580711.09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95" transitionEvaluation="1" transitionEntry="1" codeName="Sheet1">
    <pageSetUpPr autoPageBreaks="0" fitToPage="1"/>
  </sheetPr>
  <dimension ref="A1:CF817"/>
  <sheetViews>
    <sheetView showGridLines="0" tabSelected="1" topLeftCell="A495" zoomScale="75" zoomScaleNormal="75" workbookViewId="0">
      <selection activeCell="D139" sqref="D13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1788419.0300000005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340062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124670</v>
      </c>
      <c r="P48" s="195">
        <f>ROUND(((B48/CE61)*P61),0)</f>
        <v>149466</v>
      </c>
      <c r="Q48" s="195">
        <f>ROUND(((B48/CE61)*Q61),0)</f>
        <v>15426</v>
      </c>
      <c r="R48" s="195">
        <f>ROUND(((B48/CE61)*R61),0)</f>
        <v>100442</v>
      </c>
      <c r="S48" s="195">
        <f>ROUND(((B48/CE61)*S61),0)</f>
        <v>-117</v>
      </c>
      <c r="T48" s="195">
        <f>ROUND(((B48/CE61)*T61),0)</f>
        <v>0</v>
      </c>
      <c r="U48" s="195">
        <f>ROUND(((B48/CE61)*U61),0)</f>
        <v>106046</v>
      </c>
      <c r="V48" s="195">
        <f>ROUND(((B48/CE61)*V61),0)</f>
        <v>35915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122405</v>
      </c>
      <c r="Z48" s="195">
        <f>ROUND(((B48/CE61)*Z61),0)</f>
        <v>0</v>
      </c>
      <c r="AA48" s="195">
        <f>ROUND(((B48/CE61)*AA61),0)</f>
        <v>18501</v>
      </c>
      <c r="AB48" s="195">
        <f>ROUND(((B48/CE61)*AB61),0)</f>
        <v>79096</v>
      </c>
      <c r="AC48" s="195">
        <f>ROUND(((B48/CE61)*AC61),0)</f>
        <v>52140</v>
      </c>
      <c r="AD48" s="195">
        <f>ROUND(((B48/CE61)*AD61),0)</f>
        <v>0</v>
      </c>
      <c r="AE48" s="195">
        <f>ROUND(((B48/CE61)*AE61),0)</f>
        <v>122788</v>
      </c>
      <c r="AF48" s="195">
        <f>ROUND(((B48/CE61)*AF61),0)</f>
        <v>0</v>
      </c>
      <c r="AG48" s="195">
        <f>ROUND(((B48/CE61)*AG61),0)</f>
        <v>181129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25979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33591</v>
      </c>
      <c r="AZ48" s="195">
        <f>ROUND(((B48/CE61)*AZ61),0)</f>
        <v>0</v>
      </c>
      <c r="BA48" s="195">
        <f>ROUND(((B48/CE61)*BA61),0)</f>
        <v>12430</v>
      </c>
      <c r="BB48" s="195">
        <f>ROUND(((B48/CE61)*BB61),0)</f>
        <v>10997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45484</v>
      </c>
      <c r="BF48" s="195">
        <f>ROUND(((B48/CE61)*BF61),0)</f>
        <v>44174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6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54857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24863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73859</v>
      </c>
      <c r="BZ48" s="195">
        <f>ROUND(((B48/CE61)*BZ61),0)</f>
        <v>0</v>
      </c>
      <c r="CA48" s="195">
        <f>ROUND(((B48/CE61)*CA61),0)</f>
        <v>353</v>
      </c>
      <c r="CB48" s="195">
        <f>ROUND(((B48/CE61)*CB61),0)</f>
        <v>0</v>
      </c>
      <c r="CC48" s="195">
        <f>ROUND(((B48/CE61)*CC61),0)</f>
        <v>13857</v>
      </c>
      <c r="CD48" s="195"/>
      <c r="CE48" s="195">
        <f>SUM(C48:CD48)</f>
        <v>1788419</v>
      </c>
    </row>
    <row r="49" spans="1:84" ht="12.65" customHeight="1" x14ac:dyDescent="0.35">
      <c r="A49" s="175" t="s">
        <v>206</v>
      </c>
      <c r="B49" s="195">
        <f>B47+B48</f>
        <v>1788419.0300000005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1555397.0999999999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269932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2553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26273</v>
      </c>
      <c r="P52" s="195">
        <f>ROUND((B52/(CE76+CF76)*P76),0)</f>
        <v>247897</v>
      </c>
      <c r="Q52" s="195">
        <f>ROUND((B52/(CE76+CF76)*Q76),0)</f>
        <v>20512</v>
      </c>
      <c r="R52" s="195">
        <f>ROUND((B52/(CE76+CF76)*R76),0)</f>
        <v>1849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35731</v>
      </c>
      <c r="V52" s="195">
        <f>ROUND((B52/(CE76+CF76)*V76),0)</f>
        <v>57767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103253</v>
      </c>
      <c r="Z52" s="195">
        <f>ROUND((B52/(CE76+CF76)*Z76),0)</f>
        <v>0</v>
      </c>
      <c r="AA52" s="195">
        <f>ROUND((B52/(CE76+CF76)*AA76),0)</f>
        <v>17473</v>
      </c>
      <c r="AB52" s="195">
        <f>ROUND((B52/(CE76+CF76)*AB76),0)</f>
        <v>19509</v>
      </c>
      <c r="AC52" s="195">
        <f>ROUND((B52/(CE76+CF76)*AC76),0)</f>
        <v>11620</v>
      </c>
      <c r="AD52" s="195">
        <f>ROUND((B52/(CE76+CF76)*AD76),0)</f>
        <v>0</v>
      </c>
      <c r="AE52" s="195">
        <f>ROUND((B52/(CE76+CF76)*AE76),0)</f>
        <v>91786</v>
      </c>
      <c r="AF52" s="195">
        <f>ROUND((B52/(CE76+CF76)*AF76),0)</f>
        <v>0</v>
      </c>
      <c r="AG52" s="195">
        <f>ROUND((B52/(CE76+CF76)*AG76),0)</f>
        <v>99354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72306</v>
      </c>
      <c r="AZ52" s="195">
        <f>ROUND((B52/(CE76+CF76)*AZ76),0)</f>
        <v>0</v>
      </c>
      <c r="BA52" s="195">
        <f>ROUND((B52/(CE76+CF76)*BA76),0)</f>
        <v>14013</v>
      </c>
      <c r="BB52" s="195">
        <f>ROUND((B52/(CE76+CF76)*BB76),0)</f>
        <v>1042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174272</v>
      </c>
      <c r="BF52" s="195">
        <f>ROUND((B52/(CE76+CF76)*BF76),0)</f>
        <v>14236</v>
      </c>
      <c r="BG52" s="195">
        <f>ROUND((B52/(CE76+CF76)*BG76),0)</f>
        <v>0</v>
      </c>
      <c r="BH52" s="195">
        <f>ROUND((B52/(CE76+CF76)*BH76),0)</f>
        <v>34306</v>
      </c>
      <c r="BI52" s="195">
        <f>ROUND((B52/(CE76+CF76)*BI76),0)</f>
        <v>0</v>
      </c>
      <c r="BJ52" s="195">
        <f>ROUND((B52/(CE76+CF76)*BJ76),0)</f>
        <v>4571</v>
      </c>
      <c r="BK52" s="195">
        <f>ROUND((B52/(CE76+CF76)*BK76),0)</f>
        <v>0</v>
      </c>
      <c r="BL52" s="195">
        <f>ROUND((B52/(CE76+CF76)*BL76),0)</f>
        <v>34018</v>
      </c>
      <c r="BM52" s="195">
        <f>ROUND((B52/(CE76+CF76)*BM76),0)</f>
        <v>0</v>
      </c>
      <c r="BN52" s="195">
        <f>ROUND((B52/(CE76+CF76)*BN76),0)</f>
        <v>130436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6065</v>
      </c>
      <c r="BT52" s="195">
        <f>ROUND((B52/(CE76+CF76)*BT76),0)</f>
        <v>19170</v>
      </c>
      <c r="BU52" s="195">
        <f>ROUND((B52/(CE76+CF76)*BU76),0)</f>
        <v>0</v>
      </c>
      <c r="BV52" s="195">
        <f>ROUND((B52/(CE76+CF76)*BV76),0)</f>
        <v>23323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11740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10390</v>
      </c>
      <c r="CD52" s="195"/>
      <c r="CE52" s="195">
        <f>SUM(C52:CD52)</f>
        <v>1555397</v>
      </c>
    </row>
    <row r="53" spans="1:84" ht="12.65" customHeight="1" x14ac:dyDescent="0.35">
      <c r="A53" s="175" t="s">
        <v>206</v>
      </c>
      <c r="B53" s="195">
        <f>B51+B52</f>
        <v>1555397.0999999999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0</v>
      </c>
      <c r="D59" s="184">
        <v>0</v>
      </c>
      <c r="E59" s="184">
        <v>4716</v>
      </c>
      <c r="F59" s="184">
        <v>0</v>
      </c>
      <c r="G59" s="184">
        <v>0</v>
      </c>
      <c r="H59" s="184">
        <v>0</v>
      </c>
      <c r="I59" s="184">
        <v>0</v>
      </c>
      <c r="J59" s="184">
        <v>361</v>
      </c>
      <c r="K59" s="184">
        <v>0</v>
      </c>
      <c r="L59" s="184">
        <v>0</v>
      </c>
      <c r="M59" s="184">
        <v>0</v>
      </c>
      <c r="N59" s="184">
        <v>0</v>
      </c>
      <c r="O59" s="184">
        <v>189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16640.39</v>
      </c>
      <c r="AZ59" s="185"/>
      <c r="BA59" s="248"/>
      <c r="BB59" s="248"/>
      <c r="BC59" s="248"/>
      <c r="BD59" s="248"/>
      <c r="BE59" s="185">
        <v>71733.350000000006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0</v>
      </c>
      <c r="D60" s="187">
        <v>0</v>
      </c>
      <c r="E60" s="187">
        <v>38.789999999999992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11.190000000000001</v>
      </c>
      <c r="P60" s="221">
        <v>16.399999999999999</v>
      </c>
      <c r="Q60" s="221">
        <v>1.3</v>
      </c>
      <c r="R60" s="221">
        <v>5.14</v>
      </c>
      <c r="S60" s="221">
        <v>-0.01</v>
      </c>
      <c r="T60" s="221">
        <v>0</v>
      </c>
      <c r="U60" s="221">
        <v>18.339999999999996</v>
      </c>
      <c r="V60" s="221">
        <v>4.9999999999999991</v>
      </c>
      <c r="W60" s="221">
        <v>0</v>
      </c>
      <c r="X60" s="221">
        <v>0</v>
      </c>
      <c r="Y60" s="221">
        <v>16.240000000000002</v>
      </c>
      <c r="Z60" s="221">
        <v>0</v>
      </c>
      <c r="AA60" s="221">
        <v>1.4900000000000002</v>
      </c>
      <c r="AB60" s="221">
        <v>7.07</v>
      </c>
      <c r="AC60" s="221">
        <v>6.71</v>
      </c>
      <c r="AD60" s="221">
        <v>0</v>
      </c>
      <c r="AE60" s="221">
        <v>15.729999999999999</v>
      </c>
      <c r="AF60" s="221">
        <v>0</v>
      </c>
      <c r="AG60" s="221">
        <v>17.12</v>
      </c>
      <c r="AH60" s="221">
        <v>0</v>
      </c>
      <c r="AI60" s="221">
        <v>0</v>
      </c>
      <c r="AJ60" s="221">
        <v>2.86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8.69</v>
      </c>
      <c r="AZ60" s="221">
        <v>0</v>
      </c>
      <c r="BA60" s="221">
        <v>3.68</v>
      </c>
      <c r="BB60" s="221">
        <v>1.4500000000000002</v>
      </c>
      <c r="BC60" s="221">
        <v>0</v>
      </c>
      <c r="BD60" s="221">
        <v>0</v>
      </c>
      <c r="BE60" s="221">
        <v>8.4200000000000017</v>
      </c>
      <c r="BF60" s="221">
        <v>11.89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4.72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2.5299999999999998</v>
      </c>
      <c r="BU60" s="221">
        <v>0</v>
      </c>
      <c r="BV60" s="221">
        <v>0</v>
      </c>
      <c r="BW60" s="221">
        <v>0</v>
      </c>
      <c r="BX60" s="221">
        <v>0</v>
      </c>
      <c r="BY60" s="221">
        <v>6.32</v>
      </c>
      <c r="BZ60" s="221">
        <v>0</v>
      </c>
      <c r="CA60" s="221">
        <v>0.04</v>
      </c>
      <c r="CB60" s="221">
        <v>0</v>
      </c>
      <c r="CC60" s="221">
        <v>2.0299999999999998</v>
      </c>
      <c r="CD60" s="249" t="s">
        <v>221</v>
      </c>
      <c r="CE60" s="251">
        <f t="shared" ref="CE60:CE70" si="0">SUM(C60:CD60)</f>
        <v>213.14</v>
      </c>
    </row>
    <row r="61" spans="1:84" ht="12.65" customHeight="1" x14ac:dyDescent="0.35">
      <c r="A61" s="171" t="s">
        <v>235</v>
      </c>
      <c r="B61" s="175"/>
      <c r="C61" s="184">
        <v>0</v>
      </c>
      <c r="D61" s="184">
        <v>0</v>
      </c>
      <c r="E61" s="184">
        <v>3848606.2700000005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1410941.7</v>
      </c>
      <c r="P61" s="185">
        <v>1691562.37</v>
      </c>
      <c r="Q61" s="185">
        <v>174584.27</v>
      </c>
      <c r="R61" s="185">
        <v>1136741.6800000002</v>
      </c>
      <c r="S61" s="185">
        <v>-1323.6399999999999</v>
      </c>
      <c r="T61" s="185">
        <v>0</v>
      </c>
      <c r="U61" s="185">
        <v>1200157.77</v>
      </c>
      <c r="V61" s="185">
        <v>406458.27</v>
      </c>
      <c r="W61" s="185">
        <v>0</v>
      </c>
      <c r="X61" s="185">
        <v>0</v>
      </c>
      <c r="Y61" s="185">
        <v>1385303.27</v>
      </c>
      <c r="Z61" s="185">
        <v>0</v>
      </c>
      <c r="AA61" s="185">
        <v>209381.12</v>
      </c>
      <c r="AB61" s="185">
        <v>895158.38</v>
      </c>
      <c r="AC61" s="185">
        <v>590088.29</v>
      </c>
      <c r="AD61" s="185">
        <v>0</v>
      </c>
      <c r="AE61" s="185">
        <v>1389642.0699999998</v>
      </c>
      <c r="AF61" s="185">
        <v>0</v>
      </c>
      <c r="AG61" s="185">
        <v>2049903.55</v>
      </c>
      <c r="AH61" s="185">
        <v>0</v>
      </c>
      <c r="AI61" s="185">
        <v>0</v>
      </c>
      <c r="AJ61" s="185">
        <v>294009.37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380164.06999999995</v>
      </c>
      <c r="AZ61" s="185">
        <v>0</v>
      </c>
      <c r="BA61" s="185">
        <v>140673.41</v>
      </c>
      <c r="BB61" s="185">
        <v>124459.49000000002</v>
      </c>
      <c r="BC61" s="185">
        <v>0</v>
      </c>
      <c r="BD61" s="185">
        <v>0</v>
      </c>
      <c r="BE61" s="185">
        <v>514754.87</v>
      </c>
      <c r="BF61" s="185">
        <v>499934.76000000007</v>
      </c>
      <c r="BG61" s="185">
        <v>0</v>
      </c>
      <c r="BH61" s="185">
        <v>0</v>
      </c>
      <c r="BI61" s="185">
        <v>0</v>
      </c>
      <c r="BJ61" s="185">
        <v>65.349999999999994</v>
      </c>
      <c r="BK61" s="185">
        <v>0</v>
      </c>
      <c r="BL61" s="185">
        <v>0</v>
      </c>
      <c r="BM61" s="185">
        <v>0</v>
      </c>
      <c r="BN61" s="185">
        <v>620837.49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281386.55000000005</v>
      </c>
      <c r="BU61" s="185">
        <v>0</v>
      </c>
      <c r="BV61" s="185">
        <v>0</v>
      </c>
      <c r="BW61" s="185">
        <v>0</v>
      </c>
      <c r="BX61" s="185">
        <v>0</v>
      </c>
      <c r="BY61" s="185">
        <v>835891.58</v>
      </c>
      <c r="BZ61" s="185">
        <v>0</v>
      </c>
      <c r="CA61" s="185">
        <v>3990.9800000000005</v>
      </c>
      <c r="CB61" s="185">
        <v>0</v>
      </c>
      <c r="CC61" s="185">
        <v>156821.22000000003</v>
      </c>
      <c r="CD61" s="249" t="s">
        <v>221</v>
      </c>
      <c r="CE61" s="195">
        <f t="shared" si="0"/>
        <v>20240194.509999998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340062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124670</v>
      </c>
      <c r="P62" s="195">
        <f t="shared" si="1"/>
        <v>149466</v>
      </c>
      <c r="Q62" s="195">
        <f t="shared" si="1"/>
        <v>15426</v>
      </c>
      <c r="R62" s="195">
        <f t="shared" si="1"/>
        <v>100442</v>
      </c>
      <c r="S62" s="195">
        <f t="shared" si="1"/>
        <v>-117</v>
      </c>
      <c r="T62" s="195">
        <f t="shared" si="1"/>
        <v>0</v>
      </c>
      <c r="U62" s="195">
        <f t="shared" si="1"/>
        <v>106046</v>
      </c>
      <c r="V62" s="195">
        <f t="shared" si="1"/>
        <v>35915</v>
      </c>
      <c r="W62" s="195">
        <f t="shared" si="1"/>
        <v>0</v>
      </c>
      <c r="X62" s="195">
        <f t="shared" si="1"/>
        <v>0</v>
      </c>
      <c r="Y62" s="195">
        <f t="shared" si="1"/>
        <v>122405</v>
      </c>
      <c r="Z62" s="195">
        <f t="shared" si="1"/>
        <v>0</v>
      </c>
      <c r="AA62" s="195">
        <f t="shared" si="1"/>
        <v>18501</v>
      </c>
      <c r="AB62" s="195">
        <f t="shared" si="1"/>
        <v>79096</v>
      </c>
      <c r="AC62" s="195">
        <f t="shared" si="1"/>
        <v>52140</v>
      </c>
      <c r="AD62" s="195">
        <f t="shared" si="1"/>
        <v>0</v>
      </c>
      <c r="AE62" s="195">
        <f t="shared" si="1"/>
        <v>122788</v>
      </c>
      <c r="AF62" s="195">
        <f t="shared" si="1"/>
        <v>0</v>
      </c>
      <c r="AG62" s="195">
        <f t="shared" si="1"/>
        <v>181129</v>
      </c>
      <c r="AH62" s="195">
        <f t="shared" si="1"/>
        <v>0</v>
      </c>
      <c r="AI62" s="195">
        <f t="shared" si="1"/>
        <v>0</v>
      </c>
      <c r="AJ62" s="195">
        <f t="shared" si="1"/>
        <v>25979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33591</v>
      </c>
      <c r="AZ62" s="195">
        <f>ROUND(AZ47+AZ48,0)</f>
        <v>0</v>
      </c>
      <c r="BA62" s="195">
        <f>ROUND(BA47+BA48,0)</f>
        <v>12430</v>
      </c>
      <c r="BB62" s="195">
        <f t="shared" si="1"/>
        <v>10997</v>
      </c>
      <c r="BC62" s="195">
        <f t="shared" si="1"/>
        <v>0</v>
      </c>
      <c r="BD62" s="195">
        <f t="shared" si="1"/>
        <v>0</v>
      </c>
      <c r="BE62" s="195">
        <f t="shared" si="1"/>
        <v>45484</v>
      </c>
      <c r="BF62" s="195">
        <f t="shared" si="1"/>
        <v>44174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6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54857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24863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73859</v>
      </c>
      <c r="BZ62" s="195">
        <f t="shared" si="2"/>
        <v>0</v>
      </c>
      <c r="CA62" s="195">
        <f t="shared" si="2"/>
        <v>353</v>
      </c>
      <c r="CB62" s="195">
        <f t="shared" si="2"/>
        <v>0</v>
      </c>
      <c r="CC62" s="195">
        <f t="shared" si="2"/>
        <v>13857</v>
      </c>
      <c r="CD62" s="249" t="s">
        <v>221</v>
      </c>
      <c r="CE62" s="195">
        <f t="shared" si="0"/>
        <v>1788419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1414291.7100000002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4622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6974.36</v>
      </c>
      <c r="V63" s="185">
        <v>8800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3200</v>
      </c>
      <c r="AC63" s="185">
        <v>0</v>
      </c>
      <c r="AD63" s="185">
        <v>0</v>
      </c>
      <c r="AE63" s="185">
        <v>0</v>
      </c>
      <c r="AF63" s="185">
        <v>0</v>
      </c>
      <c r="AG63" s="185">
        <v>2072767.3699999996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378</v>
      </c>
      <c r="BC63" s="185">
        <v>0</v>
      </c>
      <c r="BD63" s="185">
        <v>0</v>
      </c>
      <c r="BE63" s="185">
        <v>4441.4799999999996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27229.64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250841.52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3793546.08</v>
      </c>
      <c r="CF63" s="252"/>
    </row>
    <row r="64" spans="1:84" ht="12.65" customHeight="1" x14ac:dyDescent="0.35">
      <c r="A64" s="171" t="s">
        <v>237</v>
      </c>
      <c r="B64" s="175"/>
      <c r="C64" s="184">
        <v>0</v>
      </c>
      <c r="D64" s="184">
        <v>0</v>
      </c>
      <c r="E64" s="185">
        <v>260446.23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54973.340000000011</v>
      </c>
      <c r="P64" s="185">
        <v>1136530.5499999998</v>
      </c>
      <c r="Q64" s="185">
        <v>0</v>
      </c>
      <c r="R64" s="185">
        <v>52820.63</v>
      </c>
      <c r="S64" s="185">
        <v>-43707.3</v>
      </c>
      <c r="T64" s="185">
        <v>0</v>
      </c>
      <c r="U64" s="185">
        <v>740508.45999999985</v>
      </c>
      <c r="V64" s="185">
        <v>26249.140000000003</v>
      </c>
      <c r="W64" s="185">
        <v>0</v>
      </c>
      <c r="X64" s="185">
        <v>0</v>
      </c>
      <c r="Y64" s="185">
        <v>125645.19000000002</v>
      </c>
      <c r="Z64" s="185">
        <v>0</v>
      </c>
      <c r="AA64" s="185">
        <v>49470.619999999995</v>
      </c>
      <c r="AB64" s="185">
        <v>2838456.2</v>
      </c>
      <c r="AC64" s="185">
        <v>79340.759999999995</v>
      </c>
      <c r="AD64" s="185">
        <v>0</v>
      </c>
      <c r="AE64" s="185">
        <v>18942.22</v>
      </c>
      <c r="AF64" s="185">
        <v>0</v>
      </c>
      <c r="AG64" s="185">
        <v>218737.62</v>
      </c>
      <c r="AH64" s="185">
        <v>0</v>
      </c>
      <c r="AI64" s="185">
        <v>0</v>
      </c>
      <c r="AJ64" s="185">
        <v>48696.909999999989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132887.21</v>
      </c>
      <c r="AZ64" s="185">
        <v>0</v>
      </c>
      <c r="BA64" s="185">
        <v>32209.35</v>
      </c>
      <c r="BB64" s="185">
        <v>4051.2</v>
      </c>
      <c r="BC64" s="185">
        <v>0</v>
      </c>
      <c r="BD64" s="185">
        <v>-2434.73</v>
      </c>
      <c r="BE64" s="185">
        <v>52587.05999999999</v>
      </c>
      <c r="BF64" s="185">
        <v>27540.670000000006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6022.4400000000005</v>
      </c>
      <c r="BO64" s="185">
        <v>6072.93</v>
      </c>
      <c r="BP64" s="185">
        <v>0</v>
      </c>
      <c r="BQ64" s="185">
        <v>0</v>
      </c>
      <c r="BR64" s="185">
        <v>0</v>
      </c>
      <c r="BS64" s="185">
        <v>0</v>
      </c>
      <c r="BT64" s="185">
        <v>3366.6899999999996</v>
      </c>
      <c r="BU64" s="185">
        <v>0</v>
      </c>
      <c r="BV64" s="185">
        <v>0</v>
      </c>
      <c r="BW64" s="185">
        <v>0</v>
      </c>
      <c r="BX64" s="185">
        <v>0</v>
      </c>
      <c r="BY64" s="185">
        <v>3185.73</v>
      </c>
      <c r="BZ64" s="185">
        <v>0</v>
      </c>
      <c r="CA64" s="185">
        <v>5082.32</v>
      </c>
      <c r="CB64" s="185">
        <v>0</v>
      </c>
      <c r="CC64" s="185">
        <v>43492.75</v>
      </c>
      <c r="CD64" s="249" t="s">
        <v>221</v>
      </c>
      <c r="CE64" s="195">
        <f t="shared" si="0"/>
        <v>5921174.1900000004</v>
      </c>
      <c r="CF64" s="252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704.74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83.710000000000008</v>
      </c>
      <c r="Q65" s="185">
        <v>0</v>
      </c>
      <c r="R65" s="185">
        <v>1664.1399999999996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1094.17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578558.75999999989</v>
      </c>
      <c r="BF65" s="185">
        <v>101.01</v>
      </c>
      <c r="BG65" s="185">
        <v>660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14066.920000000002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1572.1000000000001</v>
      </c>
      <c r="BU65" s="185">
        <v>0</v>
      </c>
      <c r="BV65" s="185">
        <v>0</v>
      </c>
      <c r="BW65" s="185">
        <v>0</v>
      </c>
      <c r="BX65" s="185">
        <v>0</v>
      </c>
      <c r="BY65" s="185">
        <v>459.71000000000004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598965.25999999989</v>
      </c>
      <c r="CF65" s="252"/>
    </row>
    <row r="66" spans="1:84" ht="12.65" customHeight="1" x14ac:dyDescent="0.35">
      <c r="A66" s="171" t="s">
        <v>239</v>
      </c>
      <c r="B66" s="175"/>
      <c r="C66" s="184">
        <v>0</v>
      </c>
      <c r="D66" s="184">
        <v>0</v>
      </c>
      <c r="E66" s="184">
        <v>683816.33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2803.79</v>
      </c>
      <c r="P66" s="185">
        <v>181923.11</v>
      </c>
      <c r="Q66" s="185">
        <v>0</v>
      </c>
      <c r="R66" s="185">
        <v>246.17</v>
      </c>
      <c r="S66" s="184">
        <v>19124.39</v>
      </c>
      <c r="T66" s="184">
        <v>0</v>
      </c>
      <c r="U66" s="185">
        <v>951381.6100000001</v>
      </c>
      <c r="V66" s="185">
        <v>4354.2800000000007</v>
      </c>
      <c r="W66" s="185">
        <v>0</v>
      </c>
      <c r="X66" s="185">
        <v>0</v>
      </c>
      <c r="Y66" s="185">
        <v>1187704.97</v>
      </c>
      <c r="Z66" s="185">
        <v>0</v>
      </c>
      <c r="AA66" s="185">
        <v>94612.94</v>
      </c>
      <c r="AB66" s="185">
        <v>59396.71</v>
      </c>
      <c r="AC66" s="185">
        <v>3136.3900000000003</v>
      </c>
      <c r="AD66" s="185">
        <v>0</v>
      </c>
      <c r="AE66" s="185">
        <v>2125.7599999999998</v>
      </c>
      <c r="AF66" s="185">
        <v>0</v>
      </c>
      <c r="AG66" s="185">
        <v>42102.31</v>
      </c>
      <c r="AH66" s="185">
        <v>0</v>
      </c>
      <c r="AI66" s="185">
        <v>0</v>
      </c>
      <c r="AJ66" s="185">
        <v>886.21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108348.13000000002</v>
      </c>
      <c r="AZ66" s="185">
        <v>0</v>
      </c>
      <c r="BA66" s="185">
        <v>166.36</v>
      </c>
      <c r="BB66" s="185">
        <v>19711.43</v>
      </c>
      <c r="BC66" s="185">
        <v>0</v>
      </c>
      <c r="BD66" s="185">
        <v>10849.240000000002</v>
      </c>
      <c r="BE66" s="185">
        <v>265979.16000000003</v>
      </c>
      <c r="BF66" s="185">
        <v>16537</v>
      </c>
      <c r="BG66" s="185">
        <v>51626.509999999995</v>
      </c>
      <c r="BH66" s="185">
        <v>37229.099999999991</v>
      </c>
      <c r="BI66" s="185">
        <v>0</v>
      </c>
      <c r="BJ66" s="185">
        <v>518.37999999999988</v>
      </c>
      <c r="BK66" s="185">
        <v>0</v>
      </c>
      <c r="BL66" s="185">
        <v>0</v>
      </c>
      <c r="BM66" s="185">
        <v>0</v>
      </c>
      <c r="BN66" s="185">
        <v>17339.930000000004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12191.37</v>
      </c>
      <c r="BU66" s="185">
        <v>0</v>
      </c>
      <c r="BV66" s="185">
        <v>0</v>
      </c>
      <c r="BW66" s="185">
        <v>0</v>
      </c>
      <c r="BX66" s="185">
        <v>0</v>
      </c>
      <c r="BY66" s="185">
        <v>394415.97</v>
      </c>
      <c r="BZ66" s="185">
        <v>0</v>
      </c>
      <c r="CA66" s="185">
        <v>202228.58000000002</v>
      </c>
      <c r="CB66" s="185">
        <v>0</v>
      </c>
      <c r="CC66" s="185">
        <v>35285.569999999992</v>
      </c>
      <c r="CD66" s="249" t="s">
        <v>221</v>
      </c>
      <c r="CE66" s="195">
        <f t="shared" si="0"/>
        <v>4406041.7000000011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269932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2553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26273</v>
      </c>
      <c r="P67" s="195">
        <f t="shared" si="3"/>
        <v>247897</v>
      </c>
      <c r="Q67" s="195">
        <f t="shared" si="3"/>
        <v>20512</v>
      </c>
      <c r="R67" s="195">
        <f t="shared" si="3"/>
        <v>1849</v>
      </c>
      <c r="S67" s="195">
        <f t="shared" si="3"/>
        <v>0</v>
      </c>
      <c r="T67" s="195">
        <f t="shared" si="3"/>
        <v>0</v>
      </c>
      <c r="U67" s="195">
        <f t="shared" si="3"/>
        <v>35731</v>
      </c>
      <c r="V67" s="195">
        <f t="shared" si="3"/>
        <v>57767</v>
      </c>
      <c r="W67" s="195">
        <f t="shared" si="3"/>
        <v>0</v>
      </c>
      <c r="X67" s="195">
        <f t="shared" si="3"/>
        <v>0</v>
      </c>
      <c r="Y67" s="195">
        <f t="shared" si="3"/>
        <v>103253</v>
      </c>
      <c r="Z67" s="195">
        <f t="shared" si="3"/>
        <v>0</v>
      </c>
      <c r="AA67" s="195">
        <f t="shared" si="3"/>
        <v>17473</v>
      </c>
      <c r="AB67" s="195">
        <f t="shared" si="3"/>
        <v>19509</v>
      </c>
      <c r="AC67" s="195">
        <f t="shared" si="3"/>
        <v>11620</v>
      </c>
      <c r="AD67" s="195">
        <f t="shared" si="3"/>
        <v>0</v>
      </c>
      <c r="AE67" s="195">
        <f t="shared" si="3"/>
        <v>91786</v>
      </c>
      <c r="AF67" s="195">
        <f t="shared" si="3"/>
        <v>0</v>
      </c>
      <c r="AG67" s="195">
        <f t="shared" si="3"/>
        <v>99354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72306</v>
      </c>
      <c r="AZ67" s="195">
        <f>ROUND(AZ51+AZ52,0)</f>
        <v>0</v>
      </c>
      <c r="BA67" s="195">
        <f>ROUND(BA51+BA52,0)</f>
        <v>14013</v>
      </c>
      <c r="BB67" s="195">
        <f t="shared" si="3"/>
        <v>1042</v>
      </c>
      <c r="BC67" s="195">
        <f t="shared" si="3"/>
        <v>0</v>
      </c>
      <c r="BD67" s="195">
        <f t="shared" si="3"/>
        <v>0</v>
      </c>
      <c r="BE67" s="195">
        <f t="shared" si="3"/>
        <v>174272</v>
      </c>
      <c r="BF67" s="195">
        <f t="shared" si="3"/>
        <v>14236</v>
      </c>
      <c r="BG67" s="195">
        <f t="shared" si="3"/>
        <v>0</v>
      </c>
      <c r="BH67" s="195">
        <f t="shared" si="3"/>
        <v>34306</v>
      </c>
      <c r="BI67" s="195">
        <f t="shared" si="3"/>
        <v>0</v>
      </c>
      <c r="BJ67" s="195">
        <f t="shared" si="3"/>
        <v>4571</v>
      </c>
      <c r="BK67" s="195">
        <f t="shared" si="3"/>
        <v>0</v>
      </c>
      <c r="BL67" s="195">
        <f t="shared" si="3"/>
        <v>34018</v>
      </c>
      <c r="BM67" s="195">
        <f t="shared" si="3"/>
        <v>0</v>
      </c>
      <c r="BN67" s="195">
        <f t="shared" si="3"/>
        <v>130436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6065</v>
      </c>
      <c r="BT67" s="195">
        <f t="shared" si="4"/>
        <v>19170</v>
      </c>
      <c r="BU67" s="195">
        <f t="shared" si="4"/>
        <v>0</v>
      </c>
      <c r="BV67" s="195">
        <f t="shared" si="4"/>
        <v>23323</v>
      </c>
      <c r="BW67" s="195">
        <f t="shared" si="4"/>
        <v>0</v>
      </c>
      <c r="BX67" s="195">
        <f t="shared" si="4"/>
        <v>0</v>
      </c>
      <c r="BY67" s="195">
        <f t="shared" si="4"/>
        <v>11740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10390</v>
      </c>
      <c r="CD67" s="249" t="s">
        <v>221</v>
      </c>
      <c r="CE67" s="195">
        <f t="shared" si="0"/>
        <v>1555397</v>
      </c>
      <c r="CF67" s="252"/>
    </row>
    <row r="68" spans="1:84" ht="12.65" customHeight="1" x14ac:dyDescent="0.3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34954.559999999998</v>
      </c>
      <c r="V68" s="185">
        <v>159.12</v>
      </c>
      <c r="W68" s="185">
        <v>0</v>
      </c>
      <c r="X68" s="185">
        <v>0</v>
      </c>
      <c r="Y68" s="185">
        <v>28079.88</v>
      </c>
      <c r="Z68" s="185">
        <v>0</v>
      </c>
      <c r="AA68" s="185">
        <v>0</v>
      </c>
      <c r="AB68" s="185">
        <v>95978.639999999985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159172.19999999998</v>
      </c>
      <c r="CF68" s="252"/>
    </row>
    <row r="69" spans="1:84" ht="12.65" customHeight="1" x14ac:dyDescent="0.35">
      <c r="A69" s="171" t="s">
        <v>241</v>
      </c>
      <c r="B69" s="175"/>
      <c r="C69" s="184">
        <v>0</v>
      </c>
      <c r="D69" s="184">
        <v>0</v>
      </c>
      <c r="E69" s="185">
        <v>15272.369999999997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3597.4800000000005</v>
      </c>
      <c r="P69" s="185">
        <v>8794.4699999999993</v>
      </c>
      <c r="Q69" s="185">
        <v>10953.43</v>
      </c>
      <c r="R69" s="224">
        <v>18200</v>
      </c>
      <c r="S69" s="185">
        <v>0</v>
      </c>
      <c r="T69" s="184">
        <v>0</v>
      </c>
      <c r="U69" s="185">
        <v>32642.79</v>
      </c>
      <c r="V69" s="185">
        <v>1109.51</v>
      </c>
      <c r="W69" s="184">
        <v>0</v>
      </c>
      <c r="X69" s="185">
        <v>0</v>
      </c>
      <c r="Y69" s="185">
        <v>25364.71</v>
      </c>
      <c r="Z69" s="185">
        <v>0</v>
      </c>
      <c r="AA69" s="185">
        <v>0</v>
      </c>
      <c r="AB69" s="185">
        <v>10645.95</v>
      </c>
      <c r="AC69" s="185">
        <v>2390.9900000000002</v>
      </c>
      <c r="AD69" s="185">
        <v>0</v>
      </c>
      <c r="AE69" s="185">
        <v>10085.119999999999</v>
      </c>
      <c r="AF69" s="185">
        <v>0</v>
      </c>
      <c r="AG69" s="185">
        <v>7537.57</v>
      </c>
      <c r="AH69" s="185">
        <v>0</v>
      </c>
      <c r="AI69" s="185">
        <v>0</v>
      </c>
      <c r="AJ69" s="185">
        <v>1439.77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24283.97</v>
      </c>
      <c r="AZ69" s="185">
        <v>0</v>
      </c>
      <c r="BA69" s="185">
        <v>0</v>
      </c>
      <c r="BB69" s="185">
        <v>689.62</v>
      </c>
      <c r="BC69" s="185">
        <v>0</v>
      </c>
      <c r="BD69" s="185">
        <v>0</v>
      </c>
      <c r="BE69" s="185">
        <v>29337.77</v>
      </c>
      <c r="BF69" s="185">
        <v>451.57</v>
      </c>
      <c r="BG69" s="185">
        <v>0</v>
      </c>
      <c r="BH69" s="224">
        <v>5328.15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128286.83</v>
      </c>
      <c r="BO69" s="185">
        <v>51.52</v>
      </c>
      <c r="BP69" s="185">
        <v>0</v>
      </c>
      <c r="BQ69" s="185">
        <v>0</v>
      </c>
      <c r="BR69" s="185">
        <v>0</v>
      </c>
      <c r="BS69" s="185">
        <v>177.97</v>
      </c>
      <c r="BT69" s="185">
        <v>15616.66</v>
      </c>
      <c r="BU69" s="185">
        <v>0</v>
      </c>
      <c r="BV69" s="185">
        <v>0</v>
      </c>
      <c r="BW69" s="185">
        <v>0</v>
      </c>
      <c r="BX69" s="185">
        <v>0</v>
      </c>
      <c r="BY69" s="185">
        <v>25479.03</v>
      </c>
      <c r="BZ69" s="185">
        <v>0</v>
      </c>
      <c r="CA69" s="185">
        <v>1161.98</v>
      </c>
      <c r="CB69" s="185">
        <v>0</v>
      </c>
      <c r="CC69" s="185">
        <v>17681768.078940682</v>
      </c>
      <c r="CD69" s="188">
        <v>1431963.7100000004</v>
      </c>
      <c r="CE69" s="195">
        <f t="shared" si="0"/>
        <v>19492631.018940683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2527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2306.5</v>
      </c>
      <c r="P70" s="184">
        <v>1790</v>
      </c>
      <c r="Q70" s="184">
        <v>0</v>
      </c>
      <c r="R70" s="184">
        <v>0</v>
      </c>
      <c r="S70" s="184">
        <v>0</v>
      </c>
      <c r="T70" s="184">
        <v>0</v>
      </c>
      <c r="U70" s="185">
        <v>-349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1043.21</v>
      </c>
      <c r="AC70" s="185">
        <v>0</v>
      </c>
      <c r="AD70" s="185">
        <v>0</v>
      </c>
      <c r="AE70" s="185">
        <v>449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270409.52999999997</v>
      </c>
      <c r="AZ70" s="185">
        <v>0</v>
      </c>
      <c r="BA70" s="185">
        <v>11009.25</v>
      </c>
      <c r="BB70" s="185">
        <v>0</v>
      </c>
      <c r="BC70" s="185">
        <v>0</v>
      </c>
      <c r="BD70" s="185">
        <v>0</v>
      </c>
      <c r="BE70" s="185">
        <v>27544.3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126535.89000000001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7836</v>
      </c>
      <c r="BZ70" s="185">
        <v>0</v>
      </c>
      <c r="CA70" s="185">
        <v>0</v>
      </c>
      <c r="CB70" s="185">
        <v>0</v>
      </c>
      <c r="CC70" s="185">
        <v>1464137.3399999999</v>
      </c>
      <c r="CD70" s="188">
        <v>0</v>
      </c>
      <c r="CE70" s="195">
        <f t="shared" si="0"/>
        <v>1915239.0199999998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6830604.6500000013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2553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1625574.81</v>
      </c>
      <c r="P71" s="195">
        <f t="shared" si="5"/>
        <v>3414467.21</v>
      </c>
      <c r="Q71" s="195">
        <f t="shared" si="5"/>
        <v>221475.69999999998</v>
      </c>
      <c r="R71" s="195">
        <f t="shared" si="5"/>
        <v>1311963.6199999999</v>
      </c>
      <c r="S71" s="195">
        <f t="shared" si="5"/>
        <v>-26023.550000000003</v>
      </c>
      <c r="T71" s="195">
        <f t="shared" si="5"/>
        <v>0</v>
      </c>
      <c r="U71" s="195">
        <f t="shared" si="5"/>
        <v>3108745.5500000003</v>
      </c>
      <c r="V71" s="195">
        <f t="shared" si="5"/>
        <v>540812.32000000007</v>
      </c>
      <c r="W71" s="195">
        <f t="shared" si="5"/>
        <v>0</v>
      </c>
      <c r="X71" s="195">
        <f t="shared" si="5"/>
        <v>0</v>
      </c>
      <c r="Y71" s="195">
        <f t="shared" si="5"/>
        <v>2978850.1899999995</v>
      </c>
      <c r="Z71" s="195">
        <f t="shared" si="5"/>
        <v>0</v>
      </c>
      <c r="AA71" s="195">
        <f t="shared" si="5"/>
        <v>389438.68</v>
      </c>
      <c r="AB71" s="195">
        <f t="shared" si="5"/>
        <v>4000397.6700000004</v>
      </c>
      <c r="AC71" s="195">
        <f t="shared" si="5"/>
        <v>738716.43</v>
      </c>
      <c r="AD71" s="195">
        <f t="shared" si="5"/>
        <v>0</v>
      </c>
      <c r="AE71" s="195">
        <f t="shared" si="5"/>
        <v>1634920.17</v>
      </c>
      <c r="AF71" s="195">
        <f t="shared" si="5"/>
        <v>0</v>
      </c>
      <c r="AG71" s="195">
        <f t="shared" si="5"/>
        <v>4671531.42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371011.26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481170.84999999992</v>
      </c>
      <c r="AZ71" s="195">
        <f t="shared" si="6"/>
        <v>0</v>
      </c>
      <c r="BA71" s="195">
        <f t="shared" si="6"/>
        <v>188482.87</v>
      </c>
      <c r="BB71" s="195">
        <f t="shared" si="6"/>
        <v>161328.74000000002</v>
      </c>
      <c r="BC71" s="195">
        <f t="shared" si="6"/>
        <v>0</v>
      </c>
      <c r="BD71" s="195">
        <f t="shared" si="6"/>
        <v>8414.510000000002</v>
      </c>
      <c r="BE71" s="195">
        <f t="shared" si="6"/>
        <v>1637870.8</v>
      </c>
      <c r="BF71" s="195">
        <f t="shared" si="6"/>
        <v>602975.01</v>
      </c>
      <c r="BG71" s="195">
        <f t="shared" si="6"/>
        <v>52286.509999999995</v>
      </c>
      <c r="BH71" s="195">
        <f t="shared" si="6"/>
        <v>76863.249999999985</v>
      </c>
      <c r="BI71" s="195">
        <f t="shared" si="6"/>
        <v>0</v>
      </c>
      <c r="BJ71" s="195">
        <f t="shared" si="6"/>
        <v>5160.7299999999996</v>
      </c>
      <c r="BK71" s="195">
        <f t="shared" si="6"/>
        <v>0</v>
      </c>
      <c r="BL71" s="195">
        <f t="shared" si="6"/>
        <v>34018</v>
      </c>
      <c r="BM71" s="195">
        <f t="shared" si="6"/>
        <v>0</v>
      </c>
      <c r="BN71" s="195">
        <f t="shared" si="6"/>
        <v>872540.36</v>
      </c>
      <c r="BO71" s="195">
        <f t="shared" si="6"/>
        <v>6124.4500000000007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6242.97</v>
      </c>
      <c r="BT71" s="195">
        <f t="shared" si="7"/>
        <v>358166.37</v>
      </c>
      <c r="BU71" s="195">
        <f t="shared" si="7"/>
        <v>0</v>
      </c>
      <c r="BV71" s="195">
        <f t="shared" si="7"/>
        <v>23323</v>
      </c>
      <c r="BW71" s="195">
        <f t="shared" si="7"/>
        <v>250841.52</v>
      </c>
      <c r="BX71" s="195">
        <f t="shared" si="7"/>
        <v>0</v>
      </c>
      <c r="BY71" s="195">
        <f t="shared" si="7"/>
        <v>1337195.0199999998</v>
      </c>
      <c r="BZ71" s="195">
        <f t="shared" si="7"/>
        <v>0</v>
      </c>
      <c r="CA71" s="195">
        <f t="shared" si="7"/>
        <v>212816.86000000002</v>
      </c>
      <c r="CB71" s="195">
        <f t="shared" si="7"/>
        <v>0</v>
      </c>
      <c r="CC71" s="195">
        <f t="shared" si="7"/>
        <v>16477477.278940681</v>
      </c>
      <c r="CD71" s="245">
        <f>CD69-CD70</f>
        <v>1431963.7100000004</v>
      </c>
      <c r="CE71" s="195">
        <f>SUM(CE61:CE69)-CE70</f>
        <v>56040301.938940682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0</v>
      </c>
      <c r="D73" s="184">
        <v>0</v>
      </c>
      <c r="E73" s="185">
        <v>8824710.8200000003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2180031</v>
      </c>
      <c r="P73" s="185">
        <v>1036127.73</v>
      </c>
      <c r="Q73" s="185">
        <v>296117</v>
      </c>
      <c r="R73" s="185">
        <v>528045</v>
      </c>
      <c r="S73" s="185">
        <v>0</v>
      </c>
      <c r="T73" s="185">
        <v>0</v>
      </c>
      <c r="U73" s="185">
        <v>1622372.92</v>
      </c>
      <c r="V73" s="185">
        <v>303225.44</v>
      </c>
      <c r="W73" s="185">
        <v>0</v>
      </c>
      <c r="X73" s="185">
        <v>0</v>
      </c>
      <c r="Y73" s="185">
        <v>1198757.3199999998</v>
      </c>
      <c r="Z73" s="185">
        <v>0</v>
      </c>
      <c r="AA73" s="185">
        <v>0</v>
      </c>
      <c r="AB73" s="185">
        <v>3706315.19</v>
      </c>
      <c r="AC73" s="185">
        <v>857598.04</v>
      </c>
      <c r="AD73" s="185">
        <v>0</v>
      </c>
      <c r="AE73" s="185">
        <v>503809</v>
      </c>
      <c r="AF73" s="185">
        <v>0</v>
      </c>
      <c r="AG73" s="185">
        <v>450821.56</v>
      </c>
      <c r="AH73" s="185">
        <v>0</v>
      </c>
      <c r="AI73" s="185">
        <v>0</v>
      </c>
      <c r="AJ73" s="185">
        <v>47302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21555233.02</v>
      </c>
      <c r="CF73" s="252"/>
    </row>
    <row r="74" spans="1:84" ht="12.65" customHeight="1" x14ac:dyDescent="0.35">
      <c r="A74" s="171" t="s">
        <v>246</v>
      </c>
      <c r="B74" s="175"/>
      <c r="C74" s="184">
        <v>0</v>
      </c>
      <c r="D74" s="184">
        <v>0</v>
      </c>
      <c r="E74" s="185">
        <v>813403.17999999993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244247</v>
      </c>
      <c r="P74" s="185">
        <v>14063736.330000009</v>
      </c>
      <c r="Q74" s="185">
        <v>1108419</v>
      </c>
      <c r="R74" s="185">
        <v>5099465.5</v>
      </c>
      <c r="S74" s="185">
        <v>0</v>
      </c>
      <c r="T74" s="185">
        <v>0</v>
      </c>
      <c r="U74" s="185">
        <v>14770551.390000001</v>
      </c>
      <c r="V74" s="185">
        <v>3105538.48</v>
      </c>
      <c r="W74" s="185">
        <v>0</v>
      </c>
      <c r="X74" s="185">
        <v>0</v>
      </c>
      <c r="Y74" s="185">
        <v>28755183.849999998</v>
      </c>
      <c r="Z74" s="185">
        <v>0</v>
      </c>
      <c r="AA74" s="185">
        <v>1723353.0299999998</v>
      </c>
      <c r="AB74" s="185">
        <v>11908619.160000002</v>
      </c>
      <c r="AC74" s="185">
        <v>1069887</v>
      </c>
      <c r="AD74" s="185">
        <v>0</v>
      </c>
      <c r="AE74" s="185">
        <v>2581821</v>
      </c>
      <c r="AF74" s="185">
        <v>0</v>
      </c>
      <c r="AG74" s="185">
        <v>15890846.01</v>
      </c>
      <c r="AH74" s="185">
        <v>0</v>
      </c>
      <c r="AI74" s="185">
        <v>0</v>
      </c>
      <c r="AJ74" s="185">
        <v>743320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101878390.93000001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9638114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2424278</v>
      </c>
      <c r="P75" s="195">
        <f t="shared" si="9"/>
        <v>15099864.06000001</v>
      </c>
      <c r="Q75" s="195">
        <f t="shared" si="9"/>
        <v>1404536</v>
      </c>
      <c r="R75" s="195">
        <f t="shared" si="9"/>
        <v>5627510.5</v>
      </c>
      <c r="S75" s="195">
        <f t="shared" si="9"/>
        <v>0</v>
      </c>
      <c r="T75" s="195">
        <f t="shared" si="9"/>
        <v>0</v>
      </c>
      <c r="U75" s="195">
        <f t="shared" si="9"/>
        <v>16392924.310000001</v>
      </c>
      <c r="V75" s="195">
        <f t="shared" si="9"/>
        <v>3408763.92</v>
      </c>
      <c r="W75" s="195">
        <f t="shared" si="9"/>
        <v>0</v>
      </c>
      <c r="X75" s="195">
        <f t="shared" si="9"/>
        <v>0</v>
      </c>
      <c r="Y75" s="195">
        <f t="shared" si="9"/>
        <v>29953941.169999998</v>
      </c>
      <c r="Z75" s="195">
        <f t="shared" si="9"/>
        <v>0</v>
      </c>
      <c r="AA75" s="195">
        <f t="shared" si="9"/>
        <v>1723353.0299999998</v>
      </c>
      <c r="AB75" s="195">
        <f t="shared" si="9"/>
        <v>15614934.350000001</v>
      </c>
      <c r="AC75" s="195">
        <f t="shared" si="9"/>
        <v>1927485.04</v>
      </c>
      <c r="AD75" s="195">
        <f t="shared" si="9"/>
        <v>0</v>
      </c>
      <c r="AE75" s="195">
        <f t="shared" si="9"/>
        <v>3085630</v>
      </c>
      <c r="AF75" s="195">
        <f t="shared" si="9"/>
        <v>0</v>
      </c>
      <c r="AG75" s="195">
        <f t="shared" si="9"/>
        <v>16341667.57</v>
      </c>
      <c r="AH75" s="195">
        <f t="shared" si="9"/>
        <v>0</v>
      </c>
      <c r="AI75" s="195">
        <f t="shared" si="9"/>
        <v>0</v>
      </c>
      <c r="AJ75" s="195">
        <f t="shared" si="9"/>
        <v>790622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123433623.95000002</v>
      </c>
      <c r="CF75" s="252"/>
    </row>
    <row r="76" spans="1:84" ht="12.65" customHeight="1" x14ac:dyDescent="0.35">
      <c r="A76" s="171" t="s">
        <v>248</v>
      </c>
      <c r="B76" s="175"/>
      <c r="C76" s="184">
        <v>0</v>
      </c>
      <c r="D76" s="184">
        <v>0</v>
      </c>
      <c r="E76" s="185">
        <v>12448.98</v>
      </c>
      <c r="F76" s="185">
        <v>0</v>
      </c>
      <c r="G76" s="184">
        <v>0</v>
      </c>
      <c r="H76" s="184">
        <v>0</v>
      </c>
      <c r="I76" s="185">
        <v>0</v>
      </c>
      <c r="J76" s="185">
        <v>117.73</v>
      </c>
      <c r="K76" s="185">
        <v>0</v>
      </c>
      <c r="L76" s="185">
        <v>0</v>
      </c>
      <c r="M76" s="185">
        <v>0</v>
      </c>
      <c r="N76" s="185">
        <v>0</v>
      </c>
      <c r="O76" s="185">
        <v>1211.7</v>
      </c>
      <c r="P76" s="185">
        <v>11432.75</v>
      </c>
      <c r="Q76" s="185">
        <v>945.96999999999991</v>
      </c>
      <c r="R76" s="185">
        <v>85.28</v>
      </c>
      <c r="S76" s="185">
        <v>0</v>
      </c>
      <c r="T76" s="185">
        <v>0</v>
      </c>
      <c r="U76" s="185">
        <v>1647.8600000000001</v>
      </c>
      <c r="V76" s="185">
        <v>2664.17</v>
      </c>
      <c r="W76" s="185">
        <v>0</v>
      </c>
      <c r="X76" s="185">
        <v>0</v>
      </c>
      <c r="Y76" s="185">
        <v>4761.9299999999994</v>
      </c>
      <c r="Z76" s="185">
        <v>0</v>
      </c>
      <c r="AA76" s="185">
        <v>805.84999999999991</v>
      </c>
      <c r="AB76" s="185">
        <v>899.75</v>
      </c>
      <c r="AC76" s="185">
        <v>535.9</v>
      </c>
      <c r="AD76" s="185">
        <v>0</v>
      </c>
      <c r="AE76" s="185">
        <v>4233.1000000000004</v>
      </c>
      <c r="AF76" s="185">
        <v>0</v>
      </c>
      <c r="AG76" s="185">
        <v>4582.12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3334.69</v>
      </c>
      <c r="AZ76" s="185">
        <v>0</v>
      </c>
      <c r="BA76" s="185">
        <v>646.27</v>
      </c>
      <c r="BB76" s="185">
        <v>48.06</v>
      </c>
      <c r="BC76" s="185">
        <v>0</v>
      </c>
      <c r="BD76" s="185">
        <v>0</v>
      </c>
      <c r="BE76" s="185">
        <v>8037.2400000000007</v>
      </c>
      <c r="BF76" s="185">
        <v>656.55000000000007</v>
      </c>
      <c r="BG76" s="185">
        <v>0</v>
      </c>
      <c r="BH76" s="185">
        <v>1582.1500000000003</v>
      </c>
      <c r="BI76" s="185">
        <v>0</v>
      </c>
      <c r="BJ76" s="185">
        <v>210.82</v>
      </c>
      <c r="BK76" s="185">
        <v>0</v>
      </c>
      <c r="BL76" s="185">
        <v>1568.88</v>
      </c>
      <c r="BM76" s="185">
        <v>0</v>
      </c>
      <c r="BN76" s="185">
        <v>6015.6000000000013</v>
      </c>
      <c r="BO76" s="185">
        <v>0</v>
      </c>
      <c r="BP76" s="185">
        <v>0</v>
      </c>
      <c r="BQ76" s="185">
        <v>0</v>
      </c>
      <c r="BR76" s="185">
        <v>0</v>
      </c>
      <c r="BS76" s="185">
        <v>279.69</v>
      </c>
      <c r="BT76" s="185">
        <v>884.09</v>
      </c>
      <c r="BU76" s="185">
        <v>0</v>
      </c>
      <c r="BV76" s="185">
        <v>1075.6199999999999</v>
      </c>
      <c r="BW76" s="185">
        <v>0</v>
      </c>
      <c r="BX76" s="185">
        <v>0</v>
      </c>
      <c r="BY76" s="185">
        <v>541.44000000000005</v>
      </c>
      <c r="BZ76" s="185">
        <v>0</v>
      </c>
      <c r="CA76" s="185">
        <v>0</v>
      </c>
      <c r="CB76" s="185">
        <v>0</v>
      </c>
      <c r="CC76" s="185">
        <v>479.16</v>
      </c>
      <c r="CD76" s="249" t="s">
        <v>221</v>
      </c>
      <c r="CE76" s="195">
        <f t="shared" si="8"/>
        <v>71733.350000000006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16640.39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16640.39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0</v>
      </c>
      <c r="D78" s="184">
        <v>0</v>
      </c>
      <c r="E78" s="184">
        <v>101324.58315812938</v>
      </c>
      <c r="F78" s="184">
        <v>0</v>
      </c>
      <c r="G78" s="184">
        <v>0</v>
      </c>
      <c r="H78" s="184">
        <v>0</v>
      </c>
      <c r="I78" s="184">
        <v>0</v>
      </c>
      <c r="J78" s="184">
        <v>958.22655150916557</v>
      </c>
      <c r="K78" s="184">
        <v>0</v>
      </c>
      <c r="L78" s="184">
        <v>0</v>
      </c>
      <c r="M78" s="184">
        <v>0</v>
      </c>
      <c r="N78" s="184">
        <v>0</v>
      </c>
      <c r="O78" s="184">
        <v>9862.2535671762162</v>
      </c>
      <c r="P78" s="184">
        <v>93053.296583423202</v>
      </c>
      <c r="Q78" s="184">
        <v>7699.4272566985919</v>
      </c>
      <c r="R78" s="184">
        <v>694.10991516777062</v>
      </c>
      <c r="S78" s="184">
        <v>0</v>
      </c>
      <c r="T78" s="184">
        <v>0</v>
      </c>
      <c r="U78" s="184">
        <v>13412.241613606504</v>
      </c>
      <c r="V78" s="184">
        <v>21684.179323317538</v>
      </c>
      <c r="W78" s="184">
        <v>0</v>
      </c>
      <c r="X78" s="184">
        <v>0</v>
      </c>
      <c r="Y78" s="184">
        <v>38758.241420436934</v>
      </c>
      <c r="Z78" s="184">
        <v>0</v>
      </c>
      <c r="AA78" s="184">
        <v>6558.9642957076439</v>
      </c>
      <c r="AB78" s="184">
        <v>7323.2340076477676</v>
      </c>
      <c r="AC78" s="184">
        <v>4361.7906137242999</v>
      </c>
      <c r="AD78" s="184">
        <v>0</v>
      </c>
      <c r="AE78" s="184">
        <v>34453.994862766071</v>
      </c>
      <c r="AF78" s="184">
        <v>0</v>
      </c>
      <c r="AG78" s="184">
        <v>37294.734105165866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5260.112744787466</v>
      </c>
      <c r="BB78" s="184">
        <v>391.16935416232485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12877.415598999631</v>
      </c>
      <c r="BI78" s="184">
        <v>0</v>
      </c>
      <c r="BJ78" s="249" t="s">
        <v>221</v>
      </c>
      <c r="BK78" s="184">
        <v>0</v>
      </c>
      <c r="BL78" s="184">
        <v>12769.4085800705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2276.4493688235666</v>
      </c>
      <c r="BT78" s="184">
        <v>7195.7743304488085</v>
      </c>
      <c r="BU78" s="184">
        <v>0</v>
      </c>
      <c r="BV78" s="184">
        <v>8754.6729239300821</v>
      </c>
      <c r="BW78" s="184">
        <v>0</v>
      </c>
      <c r="BX78" s="184">
        <v>0</v>
      </c>
      <c r="BY78" s="184">
        <v>4406.8817128100118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431371.16188850946</v>
      </c>
      <c r="CF78" s="195"/>
    </row>
    <row r="79" spans="1:84" ht="12.65" customHeight="1" x14ac:dyDescent="0.35">
      <c r="A79" s="171" t="s">
        <v>251</v>
      </c>
      <c r="B79" s="175"/>
      <c r="C79" s="225">
        <v>0</v>
      </c>
      <c r="D79" s="225">
        <v>0</v>
      </c>
      <c r="E79" s="184">
        <v>298813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298813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0</v>
      </c>
      <c r="D80" s="187">
        <v>0</v>
      </c>
      <c r="E80" s="187">
        <v>21.23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9.07</v>
      </c>
      <c r="P80" s="187">
        <v>7.4499999999999993</v>
      </c>
      <c r="Q80" s="187">
        <v>0.98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11.17</v>
      </c>
      <c r="AH80" s="187">
        <v>0</v>
      </c>
      <c r="AI80" s="187">
        <v>0</v>
      </c>
      <c r="AJ80" s="187">
        <v>2.1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52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1279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>
        <v>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893</v>
      </c>
      <c r="D111" s="174">
        <v>4716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189</v>
      </c>
      <c r="D114" s="174">
        <v>361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21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55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454</v>
      </c>
      <c r="C138" s="189">
        <v>254</v>
      </c>
      <c r="D138" s="174">
        <v>185</v>
      </c>
      <c r="E138" s="175">
        <f>SUM(B138:D138)</f>
        <v>893</v>
      </c>
    </row>
    <row r="139" spans="1:6" ht="12.65" customHeight="1" x14ac:dyDescent="0.35">
      <c r="A139" s="173" t="s">
        <v>215</v>
      </c>
      <c r="B139" s="174">
        <v>3038</v>
      </c>
      <c r="C139" s="189">
        <v>1025</v>
      </c>
      <c r="D139" s="174">
        <v>653.01000000000931</v>
      </c>
      <c r="E139" s="175">
        <f>SUM(B139:D139)</f>
        <v>4716.0100000000093</v>
      </c>
    </row>
    <row r="140" spans="1:6" ht="12.65" customHeight="1" x14ac:dyDescent="0.35">
      <c r="A140" s="173" t="s">
        <v>298</v>
      </c>
      <c r="B140" s="174">
        <v>43612.434640589578</v>
      </c>
      <c r="C140" s="174">
        <v>21121.369981649743</v>
      </c>
      <c r="D140" s="174">
        <v>26453.195377760661</v>
      </c>
      <c r="E140" s="175">
        <f>SUM(B140:D140)</f>
        <v>91186.999999999971</v>
      </c>
    </row>
    <row r="141" spans="1:6" ht="12.65" customHeight="1" x14ac:dyDescent="0.35">
      <c r="A141" s="173" t="s">
        <v>245</v>
      </c>
      <c r="B141" s="174">
        <v>11495194.889999999</v>
      </c>
      <c r="C141" s="189">
        <v>5674946.2700000005</v>
      </c>
      <c r="D141" s="174">
        <v>4385091.8599999994</v>
      </c>
      <c r="E141" s="175">
        <f>SUM(B141:D141)</f>
        <v>21555233.02</v>
      </c>
      <c r="F141" s="199"/>
    </row>
    <row r="142" spans="1:6" ht="12.65" customHeight="1" x14ac:dyDescent="0.35">
      <c r="A142" s="173" t="s">
        <v>246</v>
      </c>
      <c r="B142" s="174">
        <v>48725856.380000003</v>
      </c>
      <c r="C142" s="189">
        <v>23597784.640000001</v>
      </c>
      <c r="D142" s="174">
        <v>29554749.91</v>
      </c>
      <c r="E142" s="175">
        <f>SUM(B142:D142)</f>
        <v>101878390.93000001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1376355.5200000005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3112.1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-29011.57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398743.75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39219.229999999996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1788419.0300000005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63034.44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96137.76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159172.20000000001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40729.08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387266.93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427996.01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6988.59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996979.1100000001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1003967.7000000001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169015.18</v>
      </c>
      <c r="C195" s="189"/>
      <c r="D195" s="174">
        <v>0</v>
      </c>
      <c r="E195" s="175">
        <f t="shared" ref="E195:E203" si="10">SUM(B195:C195)-D195</f>
        <v>169015.18</v>
      </c>
    </row>
    <row r="196" spans="1:8" ht="12.65" customHeight="1" x14ac:dyDescent="0.35">
      <c r="A196" s="173" t="s">
        <v>333</v>
      </c>
      <c r="B196" s="174">
        <v>3486636.92</v>
      </c>
      <c r="C196" s="189"/>
      <c r="D196" s="174"/>
      <c r="E196" s="175">
        <f t="shared" si="10"/>
        <v>3486636.92</v>
      </c>
    </row>
    <row r="197" spans="1:8" ht="12.65" customHeight="1" x14ac:dyDescent="0.35">
      <c r="A197" s="173" t="s">
        <v>334</v>
      </c>
      <c r="B197" s="174">
        <v>40012602.200000003</v>
      </c>
      <c r="C197" s="189">
        <v>37964.800000000003</v>
      </c>
      <c r="D197" s="174"/>
      <c r="E197" s="175">
        <f t="shared" si="10"/>
        <v>40050567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1054203.6599999999</v>
      </c>
      <c r="C199" s="189"/>
      <c r="D199" s="174"/>
      <c r="E199" s="175">
        <f t="shared" si="10"/>
        <v>1054203.6599999999</v>
      </c>
    </row>
    <row r="200" spans="1:8" ht="12.65" customHeight="1" x14ac:dyDescent="0.35">
      <c r="A200" s="173" t="s">
        <v>337</v>
      </c>
      <c r="B200" s="174">
        <v>14371266.629999999</v>
      </c>
      <c r="C200" s="189">
        <v>107625.73999999999</v>
      </c>
      <c r="D200" s="174"/>
      <c r="E200" s="175">
        <f t="shared" si="10"/>
        <v>14478892.369999999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26133.879999999888</v>
      </c>
      <c r="C202" s="189"/>
      <c r="D202" s="174"/>
      <c r="E202" s="175">
        <f t="shared" si="10"/>
        <v>26133.879999999888</v>
      </c>
    </row>
    <row r="203" spans="1:8" ht="12.65" customHeight="1" x14ac:dyDescent="0.35">
      <c r="A203" s="173" t="s">
        <v>340</v>
      </c>
      <c r="B203" s="174">
        <v>345504.26</v>
      </c>
      <c r="C203" s="189">
        <v>-145590.54</v>
      </c>
      <c r="D203" s="174">
        <v>-1481210.9100000001</v>
      </c>
      <c r="E203" s="175">
        <f t="shared" si="10"/>
        <v>1681124.6300000001</v>
      </c>
    </row>
    <row r="204" spans="1:8" ht="12.65" customHeight="1" x14ac:dyDescent="0.35">
      <c r="A204" s="173" t="s">
        <v>203</v>
      </c>
      <c r="B204" s="175">
        <f>SUM(B195:B203)</f>
        <v>59465362.730000004</v>
      </c>
      <c r="C204" s="191">
        <f>SUM(C195:C203)</f>
        <v>0</v>
      </c>
      <c r="D204" s="175">
        <f>SUM(D195:D203)</f>
        <v>-1481210.9100000001</v>
      </c>
      <c r="E204" s="175">
        <f>SUM(E195:E203)</f>
        <v>60946573.640000001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17427124.359999999</v>
      </c>
      <c r="C210" s="189">
        <v>1019585.0700000001</v>
      </c>
      <c r="D210" s="174">
        <v>0</v>
      </c>
      <c r="E210" s="175">
        <f t="shared" si="11"/>
        <v>18446709.43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865363.01</v>
      </c>
      <c r="C212" s="189">
        <v>53373.060000000005</v>
      </c>
      <c r="D212" s="174"/>
      <c r="E212" s="175">
        <f t="shared" si="11"/>
        <v>918736.07000000007</v>
      </c>
      <c r="H212" s="259"/>
    </row>
    <row r="213" spans="1:8" ht="12.65" customHeight="1" x14ac:dyDescent="0.35">
      <c r="A213" s="173" t="s">
        <v>337</v>
      </c>
      <c r="B213" s="174">
        <v>12650676.289999999</v>
      </c>
      <c r="C213" s="189">
        <v>480576.54999999987</v>
      </c>
      <c r="D213" s="174">
        <v>-2.10000000009313</v>
      </c>
      <c r="E213" s="175">
        <f t="shared" si="11"/>
        <v>13131254.939999999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3491241.85</v>
      </c>
      <c r="C215" s="189">
        <v>1860.3200000000011</v>
      </c>
      <c r="D215" s="174">
        <v>0</v>
      </c>
      <c r="E215" s="175">
        <f t="shared" si="11"/>
        <v>3493102.17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34434405.509999998</v>
      </c>
      <c r="C217" s="191">
        <f>SUM(C208:C216)</f>
        <v>1555395</v>
      </c>
      <c r="D217" s="175">
        <f>SUM(D208:D216)</f>
        <v>-2.10000000009313</v>
      </c>
      <c r="E217" s="175">
        <f>SUM(E208:E216)</f>
        <v>35989802.609999999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847275</v>
      </c>
      <c r="D221" s="172">
        <f>C221</f>
        <v>847275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34060388.920000002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17471834.990000002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749962.03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4130946.4699999997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4501664.950000002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283131.09999999998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61197928.460000008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339.79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271263.56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1220471.3999999999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1491734.96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63536938.420000009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229007.28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14394035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6744566.7899999991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74170.649999999994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796489.25999999989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4975.63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8754111.0299999993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169015.18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3486636.92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40050567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1054203.6599999999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14478892.369999999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26133.879999999888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1681124.63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60946573.640000001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35989802.610000007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24956771.029999994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22647.65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22647.65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33733529.709999993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923354.33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2200348.39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6182828.6299999999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9306531.3499999996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1386912.42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1386912.42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-22995.58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23207923.52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23184927.940000001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23184927.940000001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-144842.00000008338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33733529.709999919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33733529.709999993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21555233.019999996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101878390.93000002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123433623.95000002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847275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61197928.460000001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1491734.96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63536938.420000002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59896685.530000016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1915239.02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1915239.02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61811924.550000019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20240194.510000009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1788419.0300000005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3793546.08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5921174.1899999976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598965.26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4406041.700000002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1555397.0999999999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159172.20000000001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427996.01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1003967.7000000001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18060667.30894075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57955541.088940769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3856383.4610592499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3856383.4610592499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3856383.4610592499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MOUNT CARMEL HOSPITAL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893</v>
      </c>
      <c r="C414" s="194">
        <f>E138</f>
        <v>893</v>
      </c>
      <c r="D414" s="179"/>
    </row>
    <row r="415" spans="1:5" ht="12.65" customHeight="1" x14ac:dyDescent="0.35">
      <c r="A415" s="179" t="s">
        <v>464</v>
      </c>
      <c r="B415" s="179">
        <f>D111</f>
        <v>4716</v>
      </c>
      <c r="C415" s="179">
        <f>E139</f>
        <v>4716.0100000000093</v>
      </c>
      <c r="D415" s="194">
        <f>SUM(C59:H59)+N59</f>
        <v>4716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189</v>
      </c>
    </row>
    <row r="424" spans="1:7" ht="12.65" customHeight="1" x14ac:dyDescent="0.35">
      <c r="A424" s="179" t="s">
        <v>1243</v>
      </c>
      <c r="B424" s="179">
        <f>D114</f>
        <v>361</v>
      </c>
      <c r="D424" s="179">
        <f>J59</f>
        <v>361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20240194.510000009</v>
      </c>
      <c r="C427" s="179">
        <f t="shared" ref="C427:C434" si="13">CE61</f>
        <v>20240194.509999998</v>
      </c>
      <c r="D427" s="179"/>
    </row>
    <row r="428" spans="1:7" ht="12.65" customHeight="1" x14ac:dyDescent="0.35">
      <c r="A428" s="179" t="s">
        <v>3</v>
      </c>
      <c r="B428" s="179">
        <f t="shared" si="12"/>
        <v>1788419.0300000005</v>
      </c>
      <c r="C428" s="179">
        <f t="shared" si="13"/>
        <v>1788419</v>
      </c>
      <c r="D428" s="179">
        <f>D173</f>
        <v>1788419.0300000005</v>
      </c>
    </row>
    <row r="429" spans="1:7" ht="12.65" customHeight="1" x14ac:dyDescent="0.35">
      <c r="A429" s="179" t="s">
        <v>236</v>
      </c>
      <c r="B429" s="179">
        <f t="shared" si="12"/>
        <v>3793546.08</v>
      </c>
      <c r="C429" s="179">
        <f t="shared" si="13"/>
        <v>3793546.08</v>
      </c>
      <c r="D429" s="179"/>
    </row>
    <row r="430" spans="1:7" ht="12.65" customHeight="1" x14ac:dyDescent="0.35">
      <c r="A430" s="179" t="s">
        <v>237</v>
      </c>
      <c r="B430" s="179">
        <f t="shared" si="12"/>
        <v>5921174.1899999976</v>
      </c>
      <c r="C430" s="179">
        <f t="shared" si="13"/>
        <v>5921174.1900000004</v>
      </c>
      <c r="D430" s="179"/>
    </row>
    <row r="431" spans="1:7" ht="12.65" customHeight="1" x14ac:dyDescent="0.35">
      <c r="A431" s="179" t="s">
        <v>444</v>
      </c>
      <c r="B431" s="179">
        <f t="shared" si="12"/>
        <v>598965.26</v>
      </c>
      <c r="C431" s="179">
        <f t="shared" si="13"/>
        <v>598965.25999999989</v>
      </c>
      <c r="D431" s="179"/>
    </row>
    <row r="432" spans="1:7" ht="12.65" customHeight="1" x14ac:dyDescent="0.35">
      <c r="A432" s="179" t="s">
        <v>445</v>
      </c>
      <c r="B432" s="179">
        <f t="shared" si="12"/>
        <v>4406041.700000002</v>
      </c>
      <c r="C432" s="179">
        <f t="shared" si="13"/>
        <v>4406041.7000000011</v>
      </c>
      <c r="D432" s="179"/>
    </row>
    <row r="433" spans="1:7" ht="12.65" customHeight="1" x14ac:dyDescent="0.35">
      <c r="A433" s="179" t="s">
        <v>6</v>
      </c>
      <c r="B433" s="179">
        <f t="shared" si="12"/>
        <v>1555397.0999999999</v>
      </c>
      <c r="C433" s="179">
        <f t="shared" si="13"/>
        <v>1555397</v>
      </c>
      <c r="D433" s="179">
        <f>C217</f>
        <v>1555395</v>
      </c>
    </row>
    <row r="434" spans="1:7" ht="12.65" customHeight="1" x14ac:dyDescent="0.35">
      <c r="A434" s="179" t="s">
        <v>474</v>
      </c>
      <c r="B434" s="179">
        <f t="shared" si="12"/>
        <v>159172.20000000001</v>
      </c>
      <c r="C434" s="179">
        <f t="shared" si="13"/>
        <v>159172.19999999998</v>
      </c>
      <c r="D434" s="179">
        <f>D177</f>
        <v>159172.20000000001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427996.01</v>
      </c>
      <c r="C436" s="179"/>
      <c r="D436" s="179">
        <f>D186</f>
        <v>427996.01</v>
      </c>
    </row>
    <row r="437" spans="1:7" ht="12.65" customHeight="1" x14ac:dyDescent="0.35">
      <c r="A437" s="194" t="s">
        <v>449</v>
      </c>
      <c r="B437" s="194">
        <f t="shared" si="12"/>
        <v>1003967.7000000001</v>
      </c>
      <c r="C437" s="194"/>
      <c r="D437" s="194">
        <f>D190</f>
        <v>1003967.7000000001</v>
      </c>
    </row>
    <row r="438" spans="1:7" ht="12.65" customHeight="1" x14ac:dyDescent="0.35">
      <c r="A438" s="194" t="s">
        <v>476</v>
      </c>
      <c r="B438" s="194">
        <f>C386+C387+C388</f>
        <v>1431963.71</v>
      </c>
      <c r="C438" s="194">
        <f>CD69</f>
        <v>1431963.7100000004</v>
      </c>
      <c r="D438" s="194">
        <f>D181+D186+D190</f>
        <v>1431963.71</v>
      </c>
    </row>
    <row r="439" spans="1:7" ht="12.65" customHeight="1" x14ac:dyDescent="0.35">
      <c r="A439" s="179" t="s">
        <v>451</v>
      </c>
      <c r="B439" s="194">
        <f>C389</f>
        <v>18060667.30894075</v>
      </c>
      <c r="C439" s="194">
        <f>SUM(C69:CC69)</f>
        <v>18060667.308940683</v>
      </c>
      <c r="D439" s="179"/>
    </row>
    <row r="440" spans="1:7" ht="12.65" customHeight="1" x14ac:dyDescent="0.35">
      <c r="A440" s="179" t="s">
        <v>477</v>
      </c>
      <c r="B440" s="194">
        <f>B438+B439</f>
        <v>19492631.018940751</v>
      </c>
      <c r="C440" s="194">
        <f>CE69</f>
        <v>19492631.018940683</v>
      </c>
      <c r="D440" s="179"/>
    </row>
    <row r="441" spans="1:7" ht="12.65" customHeight="1" x14ac:dyDescent="0.35">
      <c r="A441" s="179" t="s">
        <v>478</v>
      </c>
      <c r="B441" s="179">
        <f>D390</f>
        <v>57955541.088940769</v>
      </c>
      <c r="C441" s="179">
        <f>SUM(C427:C437)+C440</f>
        <v>57955540.958940685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847275</v>
      </c>
      <c r="C444" s="179">
        <f>C363</f>
        <v>847275</v>
      </c>
      <c r="D444" s="179"/>
    </row>
    <row r="445" spans="1:7" ht="12.65" customHeight="1" x14ac:dyDescent="0.35">
      <c r="A445" s="179" t="s">
        <v>343</v>
      </c>
      <c r="B445" s="179">
        <f>D229</f>
        <v>61197928.460000008</v>
      </c>
      <c r="C445" s="179">
        <f>C364</f>
        <v>61197928.460000001</v>
      </c>
      <c r="D445" s="179"/>
    </row>
    <row r="446" spans="1:7" ht="12.65" customHeight="1" x14ac:dyDescent="0.35">
      <c r="A446" s="179" t="s">
        <v>351</v>
      </c>
      <c r="B446" s="179">
        <f>D236</f>
        <v>1491734.96</v>
      </c>
      <c r="C446" s="179">
        <f>C365</f>
        <v>1491734.96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63536938.420000009</v>
      </c>
      <c r="C448" s="179">
        <f>D367</f>
        <v>63536938.420000002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339.79</v>
      </c>
    </row>
    <row r="454" spans="1:7" ht="12.65" customHeight="1" x14ac:dyDescent="0.35">
      <c r="A454" s="179" t="s">
        <v>168</v>
      </c>
      <c r="B454" s="179">
        <f>C233</f>
        <v>271263.56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1220471.3999999999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1915239.02</v>
      </c>
      <c r="C458" s="194">
        <f>CE70</f>
        <v>1915239.0199999998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21555233.019999996</v>
      </c>
      <c r="C463" s="194">
        <f>CE73</f>
        <v>21555233.02</v>
      </c>
      <c r="D463" s="194">
        <f>E141+E147+E153</f>
        <v>21555233.02</v>
      </c>
    </row>
    <row r="464" spans="1:7" ht="12.65" customHeight="1" x14ac:dyDescent="0.35">
      <c r="A464" s="179" t="s">
        <v>246</v>
      </c>
      <c r="B464" s="194">
        <f>C360</f>
        <v>101878390.93000002</v>
      </c>
      <c r="C464" s="194">
        <f>CE74</f>
        <v>101878390.93000001</v>
      </c>
      <c r="D464" s="194">
        <f>E142+E148+E154</f>
        <v>101878390.93000001</v>
      </c>
    </row>
    <row r="465" spans="1:7" ht="12.65" customHeight="1" x14ac:dyDescent="0.35">
      <c r="A465" s="179" t="s">
        <v>247</v>
      </c>
      <c r="B465" s="194">
        <f>D361</f>
        <v>123433623.95000002</v>
      </c>
      <c r="C465" s="194">
        <f>CE75</f>
        <v>123433623.95000002</v>
      </c>
      <c r="D465" s="194">
        <f>D463+D464</f>
        <v>123433623.95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169015.18</v>
      </c>
      <c r="C468" s="179">
        <f>E195</f>
        <v>169015.18</v>
      </c>
      <c r="D468" s="179"/>
    </row>
    <row r="469" spans="1:7" ht="12.65" customHeight="1" x14ac:dyDescent="0.35">
      <c r="A469" s="179" t="s">
        <v>333</v>
      </c>
      <c r="B469" s="179">
        <f t="shared" si="14"/>
        <v>3486636.92</v>
      </c>
      <c r="C469" s="179">
        <f>E196</f>
        <v>3486636.92</v>
      </c>
      <c r="D469" s="179"/>
    </row>
    <row r="470" spans="1:7" ht="12.65" customHeight="1" x14ac:dyDescent="0.35">
      <c r="A470" s="179" t="s">
        <v>334</v>
      </c>
      <c r="B470" s="179">
        <f t="shared" si="14"/>
        <v>40050567</v>
      </c>
      <c r="C470" s="179">
        <f>E197</f>
        <v>40050567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1054203.6599999999</v>
      </c>
      <c r="C472" s="179">
        <f>E199</f>
        <v>1054203.6599999999</v>
      </c>
      <c r="D472" s="179"/>
    </row>
    <row r="473" spans="1:7" ht="12.65" customHeight="1" x14ac:dyDescent="0.35">
      <c r="A473" s="179" t="s">
        <v>495</v>
      </c>
      <c r="B473" s="179">
        <f t="shared" si="14"/>
        <v>14478892.369999999</v>
      </c>
      <c r="C473" s="179">
        <f>SUM(E200:E201)</f>
        <v>14478892.369999999</v>
      </c>
      <c r="D473" s="179"/>
    </row>
    <row r="474" spans="1:7" ht="12.65" customHeight="1" x14ac:dyDescent="0.35">
      <c r="A474" s="179" t="s">
        <v>339</v>
      </c>
      <c r="B474" s="179">
        <f t="shared" si="14"/>
        <v>26133.879999999888</v>
      </c>
      <c r="C474" s="179">
        <f>E202</f>
        <v>26133.879999999888</v>
      </c>
      <c r="D474" s="179"/>
    </row>
    <row r="475" spans="1:7" ht="12.65" customHeight="1" x14ac:dyDescent="0.35">
      <c r="A475" s="179" t="s">
        <v>340</v>
      </c>
      <c r="B475" s="179">
        <f t="shared" si="14"/>
        <v>1681124.63</v>
      </c>
      <c r="C475" s="179">
        <f>E203</f>
        <v>1681124.6300000001</v>
      </c>
      <c r="D475" s="179"/>
    </row>
    <row r="476" spans="1:7" ht="12.65" customHeight="1" x14ac:dyDescent="0.35">
      <c r="A476" s="179" t="s">
        <v>203</v>
      </c>
      <c r="B476" s="179">
        <f>D275</f>
        <v>60946573.640000001</v>
      </c>
      <c r="C476" s="179">
        <f>E204</f>
        <v>60946573.640000001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35989802.610000007</v>
      </c>
      <c r="C478" s="179">
        <f>E217</f>
        <v>35989802.609999999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33733529.709999993</v>
      </c>
    </row>
    <row r="482" spans="1:12" ht="12.65" customHeight="1" x14ac:dyDescent="0.35">
      <c r="A482" s="180" t="s">
        <v>499</v>
      </c>
      <c r="C482" s="180">
        <f>D339</f>
        <v>33733529.709999919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193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5871887.1900000004</v>
      </c>
      <c r="C498" s="240">
        <f>E71</f>
        <v>6830604.6500000013</v>
      </c>
      <c r="D498" s="240">
        <f>'Prior Year'!E59</f>
        <v>4365</v>
      </c>
      <c r="E498" s="180">
        <f>E59</f>
        <v>4716</v>
      </c>
      <c r="F498" s="263">
        <f t="shared" si="15"/>
        <v>1345.2204329896908</v>
      </c>
      <c r="G498" s="263">
        <f t="shared" si="15"/>
        <v>1448.3894508057679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2665</v>
      </c>
      <c r="C503" s="240">
        <f>J71</f>
        <v>2553</v>
      </c>
      <c r="D503" s="240">
        <f>'Prior Year'!J59</f>
        <v>309</v>
      </c>
      <c r="E503" s="180">
        <f>J59</f>
        <v>361</v>
      </c>
      <c r="F503" s="263">
        <f t="shared" si="15"/>
        <v>8.624595469255663</v>
      </c>
      <c r="G503" s="263">
        <f t="shared" si="15"/>
        <v>7.0720221606648197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1428914.6400000001</v>
      </c>
      <c r="C508" s="240">
        <f>O71</f>
        <v>1625574.81</v>
      </c>
      <c r="D508" s="240">
        <f>'Prior Year'!O59</f>
        <v>198</v>
      </c>
      <c r="E508" s="180">
        <f>O59</f>
        <v>189</v>
      </c>
      <c r="F508" s="263">
        <f t="shared" si="15"/>
        <v>7216.7406060606063</v>
      </c>
      <c r="G508" s="263">
        <f t="shared" si="15"/>
        <v>8600.9249206349214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3250307.4</v>
      </c>
      <c r="C509" s="240">
        <f>P71</f>
        <v>3414467.21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199387.56</v>
      </c>
      <c r="C510" s="240">
        <f>Q71</f>
        <v>221475.69999999998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1166421.68</v>
      </c>
      <c r="C511" s="240">
        <f>R71</f>
        <v>1311963.6199999999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-80374.319999999992</v>
      </c>
      <c r="C512" s="240">
        <f>S71</f>
        <v>-26023.550000000003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2794543.6500000004</v>
      </c>
      <c r="C514" s="240">
        <f>U71</f>
        <v>3108745.5500000003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640784.25999999989</v>
      </c>
      <c r="C515" s="240">
        <f>V71</f>
        <v>540812.32000000007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2695713.59</v>
      </c>
      <c r="C518" s="240">
        <f>Y71</f>
        <v>2978850.1899999995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299163.56</v>
      </c>
      <c r="C520" s="240">
        <f>AA71</f>
        <v>389438.68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3802955.2399999998</v>
      </c>
      <c r="C521" s="240">
        <f>AB71</f>
        <v>4000397.6700000004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731706.91</v>
      </c>
      <c r="C522" s="240">
        <f>AC71</f>
        <v>738716.43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1614682.68</v>
      </c>
      <c r="C524" s="240">
        <f>AE71</f>
        <v>1634920.17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4405997.53</v>
      </c>
      <c r="C526" s="240">
        <f>AG71</f>
        <v>4671531.42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321028.03999999998</v>
      </c>
      <c r="C529" s="240">
        <f>AJ71</f>
        <v>371011.26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501760.72</v>
      </c>
      <c r="C544" s="240">
        <f>AY71</f>
        <v>481170.84999999992</v>
      </c>
      <c r="D544" s="240">
        <f>'Prior Year'!AY59</f>
        <v>15379</v>
      </c>
      <c r="E544" s="180">
        <f>AY59</f>
        <v>16640.39</v>
      </c>
      <c r="F544" s="263">
        <f t="shared" ref="F544:G550" si="19">IF(B544=0,"",IF(D544=0,"",B544/D544))</f>
        <v>32.626355419728199</v>
      </c>
      <c r="G544" s="263">
        <f t="shared" si="19"/>
        <v>28.915839712891341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178683.54</v>
      </c>
      <c r="C546" s="240">
        <f>BA71</f>
        <v>188482.87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134857.54999999999</v>
      </c>
      <c r="C547" s="240">
        <f>BB71</f>
        <v>161328.74000000002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7195.0100000000011</v>
      </c>
      <c r="C549" s="240">
        <f>BD71</f>
        <v>8414.510000000002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1710884.02</v>
      </c>
      <c r="C550" s="240">
        <f>BE71</f>
        <v>1637870.8</v>
      </c>
      <c r="D550" s="240">
        <f>'Prior Year'!BE59</f>
        <v>71733.350000000006</v>
      </c>
      <c r="E550" s="180">
        <f>BE59</f>
        <v>71733.350000000006</v>
      </c>
      <c r="F550" s="263">
        <f t="shared" si="19"/>
        <v>23.850608120211866</v>
      </c>
      <c r="G550" s="263">
        <f t="shared" si="19"/>
        <v>22.832766070453978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555656.93999999994</v>
      </c>
      <c r="C551" s="240">
        <f>BF71</f>
        <v>602975.01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34510.19</v>
      </c>
      <c r="C552" s="240">
        <f>BG71</f>
        <v>52286.509999999995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36265.99</v>
      </c>
      <c r="C553" s="240">
        <f>BH71</f>
        <v>76863.249999999985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5637.04</v>
      </c>
      <c r="C555" s="240">
        <f>BJ71</f>
        <v>5160.7299999999996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35515</v>
      </c>
      <c r="C557" s="240">
        <f>BL71</f>
        <v>34018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902707.11999999988</v>
      </c>
      <c r="C559" s="240">
        <f>BN71</f>
        <v>872540.36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3166.81</v>
      </c>
      <c r="C560" s="240">
        <f>BO71</f>
        <v>6124.4500000000007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6331</v>
      </c>
      <c r="C564" s="240">
        <f>BS71</f>
        <v>6242.97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320643.72999999992</v>
      </c>
      <c r="C565" s="240">
        <f>BT71</f>
        <v>358166.37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24349</v>
      </c>
      <c r="C567" s="240">
        <f>BV71</f>
        <v>23323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203791.24</v>
      </c>
      <c r="C568" s="240">
        <f>BW71</f>
        <v>250841.52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1209309.8400000001</v>
      </c>
      <c r="C570" s="240">
        <f>BY71</f>
        <v>1337195.0199999998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236908.02</v>
      </c>
      <c r="C572" s="240">
        <f>CA71</f>
        <v>212816.86000000002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15335412.817846119</v>
      </c>
      <c r="C574" s="240">
        <f>CC71</f>
        <v>16477477.278940681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1455295.1199999999</v>
      </c>
      <c r="C575" s="240">
        <f>CD71</f>
        <v>1431963.7100000004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63696.110000000008</v>
      </c>
      <c r="E612" s="180">
        <f>SUM(C624:D647)+SUM(C668:D713)</f>
        <v>38309661.580468118</v>
      </c>
      <c r="F612" s="180">
        <f>CE64-(AX64+BD64+BE64+BG64+BJ64+BN64+BP64+BQ64+CB64+CC64+CD64)</f>
        <v>5821506.6700000009</v>
      </c>
      <c r="G612" s="180">
        <f>CE77-(AX77+AY77+BD77+BE77+BG77+BJ77+BN77+BP77+BQ77+CB77+CC77+CD77)</f>
        <v>16640.39</v>
      </c>
      <c r="H612" s="197">
        <f>CE60-(AX60+AY60+AZ60+BD60+BE60+BG60+BJ60+BN60+BO60+BP60+BQ60+BR60+CB60+CC60+CD60)</f>
        <v>189.27999999999997</v>
      </c>
      <c r="I612" s="180">
        <f>CE78-(AX78+AY78+AZ78+BD78+BE78+BF78+BG78+BJ78+BN78+BO78+BP78+BQ78+BR78+CB78+CC78+CD78)</f>
        <v>431371.16188850946</v>
      </c>
      <c r="J612" s="180">
        <f>CE79-(AX79+AY79+AZ79+BA79+BD79+BE79+BF79+BG79+BJ79+BN79+BO79+BP79+BQ79+BR79+CB79+CC79+CD79)</f>
        <v>298813</v>
      </c>
      <c r="K612" s="180">
        <f>CE75-(AW75+AX75+AY75+AZ75+BA75+BB75+BC75+BD75+BE75+BF75+BG75+BH75+BI75+BJ75+BK75+BL75+BM75+BN75+BO75+BP75+BQ75+BR75+BS75+BT75+BU75+BV75+BW75+BX75+CB75+CC75+CD75)</f>
        <v>123433623.95000002</v>
      </c>
      <c r="L612" s="197">
        <f>CE80-(AW80+AX80+AY80+AZ80+BA80+BB80+BC80+BD80+BE80+BF80+BG80+BH80+BI80+BJ80+BK80+BL80+BM80+BN80+BO80+BP80+BQ80+BR80+BS80+BT80+BU80+BV80+BW80+BX80+BY80+BZ80+CA80+CB80+CC80+CD80)</f>
        <v>52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1637870.8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1431963.7100000004</v>
      </c>
      <c r="D615" s="266">
        <f>SUM(C614:C615)</f>
        <v>3069834.5100000007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5160.7299999999996</v>
      </c>
      <c r="D617" s="180">
        <f>(D615/D612)*BJ76</f>
        <v>10160.471516992169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52286.509999999995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872540.36</v>
      </c>
      <c r="D619" s="180">
        <f>(D615/D612)*BN76</f>
        <v>289921.88813973108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16477477.278940681</v>
      </c>
      <c r="D620" s="180">
        <f>(D615/D612)*CC76</f>
        <v>23093.119875163495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17730640.358472567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8414.510000000002</v>
      </c>
      <c r="D624" s="180">
        <f>(D615/D612)*BD76</f>
        <v>0</v>
      </c>
      <c r="E624" s="180">
        <f>(E623/E612)*SUM(C624:D624)</f>
        <v>3894.4392732207471</v>
      </c>
      <c r="F624" s="180">
        <f>SUM(C624:E624)</f>
        <v>12308.949273220749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481170.84999999992</v>
      </c>
      <c r="D625" s="180">
        <f>(D615/D612)*AY76</f>
        <v>160715.41012711611</v>
      </c>
      <c r="E625" s="180">
        <f>(E623/E612)*SUM(C625:D625)</f>
        <v>297080.5264216013</v>
      </c>
      <c r="F625" s="180">
        <f>(F624/F612)*AY64</f>
        <v>280.97570262679659</v>
      </c>
      <c r="G625" s="180">
        <f>SUM(C625:F625)</f>
        <v>939247.76225134404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6124.4500000000007</v>
      </c>
      <c r="D627" s="180">
        <f>(D615/D612)*BO76</f>
        <v>0</v>
      </c>
      <c r="E627" s="180">
        <f>(E623/E612)*SUM(C627:D627)</f>
        <v>2834.5439730747007</v>
      </c>
      <c r="F627" s="180">
        <f>(F624/F612)*BO64</f>
        <v>12.840556843306079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8971.8345299180073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602975.01</v>
      </c>
      <c r="D629" s="180">
        <f>(D615/D612)*BF76</f>
        <v>31642.432285747127</v>
      </c>
      <c r="E629" s="180">
        <f>(E623/E612)*SUM(C629:D629)</f>
        <v>293716.34126152488</v>
      </c>
      <c r="F629" s="180">
        <f>(F624/F612)*BF64</f>
        <v>58.231782457188615</v>
      </c>
      <c r="G629" s="180">
        <f>(G625/G612)*BF77</f>
        <v>0</v>
      </c>
      <c r="H629" s="180">
        <f>(H628/H612)*BF60</f>
        <v>563.58364624220803</v>
      </c>
      <c r="I629" s="180">
        <f>SUM(C629:H629)</f>
        <v>928955.59897597134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188482.87</v>
      </c>
      <c r="D630" s="180">
        <f>(D615/D612)*BA76</f>
        <v>31146.987606899387</v>
      </c>
      <c r="E630" s="180">
        <f>(E623/E612)*SUM(C630:D630)</f>
        <v>101650.02395103092</v>
      </c>
      <c r="F630" s="180">
        <f>(F624/F612)*BA64</f>
        <v>68.103203817751989</v>
      </c>
      <c r="G630" s="180">
        <f>(G625/G612)*BA77</f>
        <v>0</v>
      </c>
      <c r="H630" s="180">
        <f>(H628/H612)*BA60</f>
        <v>174.43127150305511</v>
      </c>
      <c r="I630" s="180">
        <f>(I629/I612)*BA78</f>
        <v>11327.625991785942</v>
      </c>
      <c r="J630" s="180">
        <f>SUM(C630:I630)</f>
        <v>332850.04202503699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161328.74000000002</v>
      </c>
      <c r="D632" s="180">
        <f>(D615/D612)*BB76</f>
        <v>2316.2520686208313</v>
      </c>
      <c r="E632" s="180">
        <f>(E623/E612)*SUM(C632:D632)</f>
        <v>75738.870591149636</v>
      </c>
      <c r="F632" s="180">
        <f>(F624/F612)*BB64</f>
        <v>8.56582636118012</v>
      </c>
      <c r="G632" s="180">
        <f>(G625/G612)*BB77</f>
        <v>0</v>
      </c>
      <c r="H632" s="180">
        <f>(H628/H612)*BB60</f>
        <v>68.729712956366839</v>
      </c>
      <c r="I632" s="180">
        <f>(I629/I612)*BB78</f>
        <v>842.381210895187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76863.249999999985</v>
      </c>
      <c r="D636" s="180">
        <f>(D615/D612)*BH76</f>
        <v>76251.731385111299</v>
      </c>
      <c r="E636" s="180">
        <f>(E623/E612)*SUM(C636:D636)</f>
        <v>70865.326302380156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27731.448872613819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34018</v>
      </c>
      <c r="D637" s="180">
        <f>(D615/D612)*BL76</f>
        <v>75612.183633330205</v>
      </c>
      <c r="E637" s="180">
        <f>(E623/E612)*SUM(C637:D637)</f>
        <v>50739.507430859718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27498.856307724531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6242.97</v>
      </c>
      <c r="D639" s="180">
        <f>(D615/D612)*BS76</f>
        <v>13479.661695225974</v>
      </c>
      <c r="E639" s="180">
        <f>(E623/E612)*SUM(C639:D639)</f>
        <v>9128.1122067899723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4902.3221155904039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358166.37</v>
      </c>
      <c r="D640" s="180">
        <f>(D615/D612)*BT76</f>
        <v>42608.72433098191</v>
      </c>
      <c r="E640" s="180">
        <f>(E623/E612)*SUM(C640:D640)</f>
        <v>185488.43213583739</v>
      </c>
      <c r="F640" s="180">
        <f>(F624/F612)*BT64</f>
        <v>7.1185036413708271</v>
      </c>
      <c r="G640" s="180">
        <f>(G625/G612)*BT77</f>
        <v>0</v>
      </c>
      <c r="H640" s="180">
        <f>(H628/H612)*BT60</f>
        <v>119.92149915835039</v>
      </c>
      <c r="I640" s="180">
        <f>(I629/I612)*BT78</f>
        <v>15496.063352898997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23323</v>
      </c>
      <c r="D642" s="180">
        <f>(D615/D612)*BV76</f>
        <v>51839.514150019524</v>
      </c>
      <c r="E642" s="180">
        <f>(E623/E612)*SUM(C642:D642)</f>
        <v>34787.034180225121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18853.143530234724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250841.52</v>
      </c>
      <c r="D643" s="180">
        <f>(D615/D612)*BW76</f>
        <v>0</v>
      </c>
      <c r="E643" s="180">
        <f>(E623/E612)*SUM(C643:D643)</f>
        <v>116095.53816471633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1811263.289207323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1337195.0199999998</v>
      </c>
      <c r="D645" s="180">
        <f>(D615/D612)*BY76</f>
        <v>26094.704952851913</v>
      </c>
      <c r="E645" s="180">
        <f>(E623/E612)*SUM(C645:D645)</f>
        <v>630963.54340712586</v>
      </c>
      <c r="F645" s="180">
        <f>(F624/F612)*BY64</f>
        <v>6.7358831984602938</v>
      </c>
      <c r="G645" s="180">
        <f>(G625/G612)*BY77</f>
        <v>0</v>
      </c>
      <c r="H645" s="180">
        <f>(H628/H612)*BY60</f>
        <v>299.56674888568165</v>
      </c>
      <c r="I645" s="180">
        <f>(I629/I612)*BY78</f>
        <v>9490.1973122573872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212816.86000000002</v>
      </c>
      <c r="D647" s="180">
        <f>(D615/D612)*CA76</f>
        <v>0</v>
      </c>
      <c r="E647" s="180">
        <f>(E623/E612)*SUM(C647:D647)</f>
        <v>98496.803448747611</v>
      </c>
      <c r="F647" s="180">
        <f>(F624/F612)*CA64</f>
        <v>10.746018619656631</v>
      </c>
      <c r="G647" s="180">
        <f>(G625/G612)*CA77</f>
        <v>0</v>
      </c>
      <c r="H647" s="180">
        <f>(H628/H612)*CA60</f>
        <v>1.8959920815549469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2315376.0737637677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24225262.808940683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6830604.6500000013</v>
      </c>
      <c r="D670" s="180">
        <f>(D615/D612)*E76</f>
        <v>599978.68658384006</v>
      </c>
      <c r="E670" s="180">
        <f>(E623/E612)*SUM(C670:D670)</f>
        <v>3439054.1539473794</v>
      </c>
      <c r="F670" s="180">
        <f>(F624/F612)*E64</f>
        <v>550.68552098242014</v>
      </c>
      <c r="G670" s="180">
        <f>(G625/G612)*E77</f>
        <v>939247.76225134404</v>
      </c>
      <c r="H670" s="180">
        <f>(H628/H612)*E60</f>
        <v>1838.6383210879094</v>
      </c>
      <c r="I670" s="180">
        <f>(I629/I612)*E78</f>
        <v>218201.97350832215</v>
      </c>
      <c r="J670" s="180">
        <f>(J630/J612)*E79</f>
        <v>332850.04202503699</v>
      </c>
      <c r="K670" s="180">
        <f>(K644/K612)*E75</f>
        <v>141429.55142001359</v>
      </c>
      <c r="L670" s="180">
        <f>(L647/L612)*E80</f>
        <v>945296.8085770153</v>
      </c>
      <c r="M670" s="180">
        <f t="shared" si="20"/>
        <v>6618448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2553</v>
      </c>
      <c r="D675" s="180">
        <f>(D615/D612)*J76</f>
        <v>5673.9982529906465</v>
      </c>
      <c r="E675" s="180">
        <f>(E623/E612)*SUM(C675:D675)</f>
        <v>3807.6542896930705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2063.5359958112849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11545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1625574.81</v>
      </c>
      <c r="D680" s="180">
        <f>(D615/D612)*O76</f>
        <v>58397.890793754916</v>
      </c>
      <c r="E680" s="180">
        <f>(E623/E612)*SUM(C680:D680)</f>
        <v>779383.40093514754</v>
      </c>
      <c r="F680" s="180">
        <f>(F624/F612)*O64</f>
        <v>116.23521053863487</v>
      </c>
      <c r="G680" s="180">
        <f>(G625/G612)*O77</f>
        <v>0</v>
      </c>
      <c r="H680" s="180">
        <f>(H628/H612)*O60</f>
        <v>530.40378481499647</v>
      </c>
      <c r="I680" s="180">
        <f>(I629/I612)*O78</f>
        <v>21238.312801533459</v>
      </c>
      <c r="J680" s="180">
        <f>(J630/J612)*O79</f>
        <v>0</v>
      </c>
      <c r="K680" s="180">
        <f>(K644/K612)*O75</f>
        <v>35573.821813832845</v>
      </c>
      <c r="L680" s="180">
        <f>(L647/L612)*O80</f>
        <v>403855.01901994954</v>
      </c>
      <c r="M680" s="180">
        <f t="shared" si="20"/>
        <v>1299095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3414467.21</v>
      </c>
      <c r="D681" s="180">
        <f>(D615/D612)*P76</f>
        <v>551001.47393934266</v>
      </c>
      <c r="E681" s="180">
        <f>(E623/E612)*SUM(C681:D681)</f>
        <v>1835315.0664103271</v>
      </c>
      <c r="F681" s="180">
        <f>(F624/F612)*P64</f>
        <v>2403.0715209015943</v>
      </c>
      <c r="G681" s="180">
        <f>(G625/G612)*P77</f>
        <v>0</v>
      </c>
      <c r="H681" s="180">
        <f>(H628/H612)*P60</f>
        <v>777.35675343752814</v>
      </c>
      <c r="I681" s="180">
        <f>(I629/I612)*P78</f>
        <v>200389.80001793485</v>
      </c>
      <c r="J681" s="180">
        <f>(J630/J612)*P79</f>
        <v>0</v>
      </c>
      <c r="K681" s="180">
        <f>(K644/K612)*P75</f>
        <v>221575.19619595562</v>
      </c>
      <c r="L681" s="180">
        <f>(L647/L612)*P80</f>
        <v>331722.14902961673</v>
      </c>
      <c r="M681" s="180">
        <f t="shared" si="20"/>
        <v>3143184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221475.69999999998</v>
      </c>
      <c r="D682" s="180">
        <f>(D615/D612)*Q76</f>
        <v>45591.03140560232</v>
      </c>
      <c r="E682" s="180">
        <f>(E623/E612)*SUM(C682:D682)</f>
        <v>123604.95945178911</v>
      </c>
      <c r="F682" s="180">
        <f>(F624/F612)*Q64</f>
        <v>0</v>
      </c>
      <c r="G682" s="180">
        <f>(G625/G612)*Q77</f>
        <v>0</v>
      </c>
      <c r="H682" s="180">
        <f>(H628/H612)*Q60</f>
        <v>61.619742650535777</v>
      </c>
      <c r="I682" s="180">
        <f>(I629/I612)*Q78</f>
        <v>16580.677363098624</v>
      </c>
      <c r="J682" s="180">
        <f>(J630/J612)*Q79</f>
        <v>0</v>
      </c>
      <c r="K682" s="180">
        <f>(K644/K612)*Q75</f>
        <v>20610.141821653095</v>
      </c>
      <c r="L682" s="180">
        <f>(L647/L612)*Q80</f>
        <v>43635.933697855624</v>
      </c>
      <c r="M682" s="180">
        <f t="shared" si="20"/>
        <v>250084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1311963.6199999999</v>
      </c>
      <c r="D683" s="180">
        <f>(D615/D612)*R76</f>
        <v>4110.0702540987204</v>
      </c>
      <c r="E683" s="180">
        <f>(E623/E612)*SUM(C683:D683)</f>
        <v>609110.81759699807</v>
      </c>
      <c r="F683" s="180">
        <f>(F624/F612)*R64</f>
        <v>111.68353694415023</v>
      </c>
      <c r="G683" s="180">
        <f>(G625/G612)*R77</f>
        <v>0</v>
      </c>
      <c r="H683" s="180">
        <f>(H628/H612)*R60</f>
        <v>243.63498247981067</v>
      </c>
      <c r="I683" s="180">
        <f>(I629/I612)*R78</f>
        <v>1494.7621653171354</v>
      </c>
      <c r="J683" s="180">
        <f>(J630/J612)*R79</f>
        <v>0</v>
      </c>
      <c r="K683" s="180">
        <f>(K644/K612)*R75</f>
        <v>82578.011177956228</v>
      </c>
      <c r="L683" s="180">
        <f>(L647/L612)*R80</f>
        <v>0</v>
      </c>
      <c r="M683" s="180">
        <f t="shared" si="20"/>
        <v>697649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-26023.550000000003</v>
      </c>
      <c r="D684" s="180">
        <f>(D615/D612)*S76</f>
        <v>0</v>
      </c>
      <c r="E684" s="180">
        <f>(E623/E612)*SUM(C684:D684)</f>
        <v>-12044.329990531089</v>
      </c>
      <c r="F684" s="180">
        <f>(F624/F612)*S64</f>
        <v>-92.414381545223108</v>
      </c>
      <c r="G684" s="180">
        <f>(G625/G612)*S77</f>
        <v>0</v>
      </c>
      <c r="H684" s="180">
        <f>(H628/H612)*S60</f>
        <v>-0.47399802038873673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-12137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3108745.5500000003</v>
      </c>
      <c r="D686" s="180">
        <f>(D615/D612)*U76</f>
        <v>79418.62533910785</v>
      </c>
      <c r="E686" s="180">
        <f>(E623/E612)*SUM(C686:D686)</f>
        <v>1475559.6908098103</v>
      </c>
      <c r="F686" s="180">
        <f>(F624/F612)*U64</f>
        <v>1565.7254362521951</v>
      </c>
      <c r="G686" s="180">
        <f>(G625/G612)*U77</f>
        <v>0</v>
      </c>
      <c r="H686" s="180">
        <f>(H628/H612)*U60</f>
        <v>869.31236939294297</v>
      </c>
      <c r="I686" s="180">
        <f>(I629/I612)*U78</f>
        <v>28883.193969740798</v>
      </c>
      <c r="J686" s="180">
        <f>(J630/J612)*U79</f>
        <v>0</v>
      </c>
      <c r="K686" s="180">
        <f>(K644/K612)*U75</f>
        <v>240549.54440521618</v>
      </c>
      <c r="L686" s="180">
        <f>(L647/L612)*U80</f>
        <v>0</v>
      </c>
      <c r="M686" s="180">
        <f t="shared" si="20"/>
        <v>1826846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540812.32000000007</v>
      </c>
      <c r="D687" s="180">
        <f>(D615/D612)*V76</f>
        <v>128399.6935842189</v>
      </c>
      <c r="E687" s="180">
        <f>(E623/E612)*SUM(C687:D687)</f>
        <v>309727.54774948483</v>
      </c>
      <c r="F687" s="180">
        <f>(F624/F612)*V64</f>
        <v>55.500981282165171</v>
      </c>
      <c r="G687" s="180">
        <f>(G625/G612)*V77</f>
        <v>0</v>
      </c>
      <c r="H687" s="180">
        <f>(H628/H612)*V60</f>
        <v>236.99901019436834</v>
      </c>
      <c r="I687" s="180">
        <f>(I629/I612)*V78</f>
        <v>46696.76967604307</v>
      </c>
      <c r="J687" s="180">
        <f>(J630/J612)*V79</f>
        <v>0</v>
      </c>
      <c r="K687" s="180">
        <f>(K644/K612)*V75</f>
        <v>50020.154576126311</v>
      </c>
      <c r="L687" s="180">
        <f>(L647/L612)*V80</f>
        <v>0</v>
      </c>
      <c r="M687" s="180">
        <f t="shared" si="20"/>
        <v>535137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2978850.1899999995</v>
      </c>
      <c r="D690" s="180">
        <f>(D615/D612)*Y76</f>
        <v>229501.2528740656</v>
      </c>
      <c r="E690" s="180">
        <f>(E623/E612)*SUM(C690:D690)</f>
        <v>1484902.8477502796</v>
      </c>
      <c r="F690" s="180">
        <f>(F624/F612)*Y64</f>
        <v>265.6632308100032</v>
      </c>
      <c r="G690" s="180">
        <f>(G625/G612)*Y77</f>
        <v>0</v>
      </c>
      <c r="H690" s="180">
        <f>(H628/H612)*Y60</f>
        <v>769.77278511130851</v>
      </c>
      <c r="I690" s="180">
        <f>(I629/I612)*Y78</f>
        <v>83465.675397380706</v>
      </c>
      <c r="J690" s="180">
        <f>(J630/J612)*Y79</f>
        <v>0</v>
      </c>
      <c r="K690" s="180">
        <f>(K644/K612)*Y75</f>
        <v>439543.71808992681</v>
      </c>
      <c r="L690" s="180">
        <f>(L647/L612)*Y80</f>
        <v>0</v>
      </c>
      <c r="M690" s="180">
        <f t="shared" si="20"/>
        <v>2238449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389438.68</v>
      </c>
      <c r="D692" s="180">
        <f>(D615/D612)*AA76</f>
        <v>38837.946930880076</v>
      </c>
      <c r="E692" s="180">
        <f>(E623/E612)*SUM(C692:D692)</f>
        <v>198216.80831351192</v>
      </c>
      <c r="F692" s="180">
        <f>(F624/F612)*AA64</f>
        <v>104.60030136747739</v>
      </c>
      <c r="G692" s="180">
        <f>(G625/G612)*AA77</f>
        <v>0</v>
      </c>
      <c r="H692" s="180">
        <f>(H628/H612)*AA60</f>
        <v>70.62570503792179</v>
      </c>
      <c r="I692" s="180">
        <f>(I629/I612)*AA78</f>
        <v>14124.696188095842</v>
      </c>
      <c r="J692" s="180">
        <f>(J630/J612)*AA79</f>
        <v>0</v>
      </c>
      <c r="K692" s="180">
        <f>(K644/K612)*AA75</f>
        <v>25288.458506635343</v>
      </c>
      <c r="L692" s="180">
        <f>(L647/L612)*AA80</f>
        <v>0</v>
      </c>
      <c r="M692" s="180">
        <f t="shared" si="20"/>
        <v>276643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4000397.6700000004</v>
      </c>
      <c r="D693" s="180">
        <f>(D615/D612)*AB76</f>
        <v>43363.458151094317</v>
      </c>
      <c r="E693" s="180">
        <f>(E623/E612)*SUM(C693:D693)</f>
        <v>1871550.7081214536</v>
      </c>
      <c r="F693" s="180">
        <f>(F624/F612)*AB64</f>
        <v>6001.6101261392059</v>
      </c>
      <c r="G693" s="180">
        <f>(G625/G612)*AB77</f>
        <v>0</v>
      </c>
      <c r="H693" s="180">
        <f>(H628/H612)*AB60</f>
        <v>335.11660041483691</v>
      </c>
      <c r="I693" s="180">
        <f>(I629/I612)*AB78</f>
        <v>15770.547118246866</v>
      </c>
      <c r="J693" s="180">
        <f>(J630/J612)*AB79</f>
        <v>0</v>
      </c>
      <c r="K693" s="180">
        <f>(K644/K612)*AB75</f>
        <v>229133.33050153399</v>
      </c>
      <c r="L693" s="180">
        <f>(L647/L612)*AB80</f>
        <v>0</v>
      </c>
      <c r="M693" s="180">
        <f t="shared" si="20"/>
        <v>2166155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738716.43</v>
      </c>
      <c r="D694" s="180">
        <f>(D615/D612)*AC76</f>
        <v>25827.704610360037</v>
      </c>
      <c r="E694" s="180">
        <f>(E623/E612)*SUM(C694:D694)</f>
        <v>353849.56508901354</v>
      </c>
      <c r="F694" s="180">
        <f>(F624/F612)*AC64</f>
        <v>167.75749741411559</v>
      </c>
      <c r="G694" s="180">
        <f>(G625/G612)*AC77</f>
        <v>0</v>
      </c>
      <c r="H694" s="180">
        <f>(H628/H612)*AC60</f>
        <v>318.05267168084237</v>
      </c>
      <c r="I694" s="180">
        <f>(I629/I612)*AC78</f>
        <v>9393.0938601483704</v>
      </c>
      <c r="J694" s="180">
        <f>(J630/J612)*AC79</f>
        <v>0</v>
      </c>
      <c r="K694" s="180">
        <f>(K644/K612)*AC75</f>
        <v>28283.888795669667</v>
      </c>
      <c r="L694" s="180">
        <f>(L647/L612)*AC80</f>
        <v>0</v>
      </c>
      <c r="M694" s="180">
        <f t="shared" si="20"/>
        <v>417840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1634920.17</v>
      </c>
      <c r="D696" s="180">
        <f>(D615/D612)*AE76</f>
        <v>204014.28696793262</v>
      </c>
      <c r="E696" s="180">
        <f>(E623/E612)*SUM(C696:D696)</f>
        <v>851103.45939273736</v>
      </c>
      <c r="F696" s="180">
        <f>(F624/F612)*AE64</f>
        <v>40.051285400689501</v>
      </c>
      <c r="G696" s="180">
        <f>(G625/G612)*AE77</f>
        <v>0</v>
      </c>
      <c r="H696" s="180">
        <f>(H628/H612)*AE60</f>
        <v>745.59888607148287</v>
      </c>
      <c r="I696" s="180">
        <f>(I629/I612)*AE78</f>
        <v>74196.502368714442</v>
      </c>
      <c r="J696" s="180">
        <f>(J630/J612)*AE79</f>
        <v>0</v>
      </c>
      <c r="K696" s="180">
        <f>(K644/K612)*AE75</f>
        <v>45278.491907040792</v>
      </c>
      <c r="L696" s="180">
        <f>(L647/L612)*AE80</f>
        <v>0</v>
      </c>
      <c r="M696" s="180">
        <f t="shared" si="20"/>
        <v>1175378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4671531.42</v>
      </c>
      <c r="D698" s="180">
        <f>(D615/D612)*AG76</f>
        <v>220835.30854492058</v>
      </c>
      <c r="E698" s="180">
        <f>(E623/E612)*SUM(C698:D698)</f>
        <v>2264305.9579991992</v>
      </c>
      <c r="F698" s="180">
        <f>(F624/F612)*AG64</f>
        <v>462.49715431916462</v>
      </c>
      <c r="G698" s="180">
        <f>(G625/G612)*AG77</f>
        <v>0</v>
      </c>
      <c r="H698" s="180">
        <f>(H628/H612)*AG60</f>
        <v>811.48461090551734</v>
      </c>
      <c r="I698" s="180">
        <f>(I629/I612)*AG78</f>
        <v>80314.019851582474</v>
      </c>
      <c r="J698" s="180">
        <f>(J630/J612)*AG79</f>
        <v>0</v>
      </c>
      <c r="K698" s="180">
        <f>(K644/K612)*AG75</f>
        <v>239797.40371197971</v>
      </c>
      <c r="L698" s="180">
        <f>(L647/L612)*AG80</f>
        <v>497360.59122964012</v>
      </c>
      <c r="M698" s="180">
        <f t="shared" si="20"/>
        <v>3303887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371011.26</v>
      </c>
      <c r="D701" s="180">
        <f>(D615/D612)*AJ76</f>
        <v>0</v>
      </c>
      <c r="E701" s="180">
        <f>(E623/E612)*SUM(C701:D701)</f>
        <v>171713.00785798737</v>
      </c>
      <c r="F701" s="180">
        <f>(F624/F612)*AJ64</f>
        <v>102.96437484844384</v>
      </c>
      <c r="G701" s="180">
        <f>(G625/G612)*AJ77</f>
        <v>0</v>
      </c>
      <c r="H701" s="180">
        <f>(H628/H612)*AJ60</f>
        <v>135.56343383117871</v>
      </c>
      <c r="I701" s="180">
        <f>(I629/I612)*AJ78</f>
        <v>0</v>
      </c>
      <c r="J701" s="180">
        <f>(J630/J612)*AJ79</f>
        <v>0</v>
      </c>
      <c r="K701" s="180">
        <f>(K644/K612)*AJ75</f>
        <v>11601.576283782697</v>
      </c>
      <c r="L701" s="180">
        <f>(L647/L612)*AJ80</f>
        <v>93505.572209690625</v>
      </c>
      <c r="M701" s="180">
        <f t="shared" si="20"/>
        <v>277059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56040301.938940689</v>
      </c>
      <c r="D715" s="180">
        <f>SUM(D616:D647)+SUM(D668:D713)</f>
        <v>3069834.5100000007</v>
      </c>
      <c r="E715" s="180">
        <f>SUM(E624:E647)+SUM(E668:E713)</f>
        <v>17730640.358472567</v>
      </c>
      <c r="F715" s="180">
        <f>SUM(F625:F648)+SUM(F668:F713)</f>
        <v>12308.949273220747</v>
      </c>
      <c r="G715" s="180">
        <f>SUM(G626:G647)+SUM(G668:G713)</f>
        <v>939247.76225134404</v>
      </c>
      <c r="H715" s="180">
        <f>SUM(H629:H647)+SUM(H668:H713)</f>
        <v>8971.8345299180091</v>
      </c>
      <c r="I715" s="180">
        <f>SUM(I630:I647)+SUM(I668:I713)</f>
        <v>928955.59897597111</v>
      </c>
      <c r="J715" s="180">
        <f>SUM(J631:J647)+SUM(J668:J713)</f>
        <v>332850.04202503699</v>
      </c>
      <c r="K715" s="180">
        <f>SUM(K668:K713)</f>
        <v>1811263.289207323</v>
      </c>
      <c r="L715" s="180">
        <f>SUM(L668:L713)</f>
        <v>2315376.0737637677</v>
      </c>
      <c r="M715" s="180">
        <f>SUM(M668:M713)</f>
        <v>24225262</v>
      </c>
      <c r="N715" s="198" t="s">
        <v>742</v>
      </c>
    </row>
    <row r="716" spans="1:83" ht="12.65" customHeight="1" x14ac:dyDescent="0.35">
      <c r="C716" s="180">
        <f>CE71</f>
        <v>56040301.938940682</v>
      </c>
      <c r="D716" s="180">
        <f>D615</f>
        <v>3069834.5100000007</v>
      </c>
      <c r="E716" s="180">
        <f>E623</f>
        <v>17730640.358472567</v>
      </c>
      <c r="F716" s="180">
        <f>F624</f>
        <v>12308.949273220749</v>
      </c>
      <c r="G716" s="180">
        <f>G625</f>
        <v>939247.76225134404</v>
      </c>
      <c r="H716" s="180">
        <f>H628</f>
        <v>8971.8345299180073</v>
      </c>
      <c r="I716" s="180">
        <f>I629</f>
        <v>928955.59897597134</v>
      </c>
      <c r="J716" s="180">
        <f>J630</f>
        <v>332850.04202503699</v>
      </c>
      <c r="K716" s="180">
        <f>K644</f>
        <v>1811263.289207323</v>
      </c>
      <c r="L716" s="180">
        <f>L647</f>
        <v>2315376.0737637677</v>
      </c>
      <c r="M716" s="180">
        <f>C648</f>
        <v>24225262.808940683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193*2021*A</v>
      </c>
      <c r="B722" s="276">
        <f>ROUND(C165,0)</f>
        <v>1376356</v>
      </c>
      <c r="C722" s="276">
        <f>ROUND(C166,0)</f>
        <v>3112</v>
      </c>
      <c r="D722" s="276">
        <f>ROUND(C167,0)</f>
        <v>-29012</v>
      </c>
      <c r="E722" s="276">
        <f>ROUND(C168,0)</f>
        <v>0</v>
      </c>
      <c r="F722" s="276">
        <f>ROUND(C169,0)</f>
        <v>0</v>
      </c>
      <c r="G722" s="276">
        <f>ROUND(C170,0)</f>
        <v>398744</v>
      </c>
      <c r="H722" s="276">
        <f>ROUND(C171+C172,0)</f>
        <v>39219</v>
      </c>
      <c r="I722" s="276">
        <f>ROUND(C175,0)</f>
        <v>63034</v>
      </c>
      <c r="J722" s="276">
        <f>ROUND(C176,0)</f>
        <v>96138</v>
      </c>
      <c r="K722" s="276">
        <f>ROUND(C179,0)</f>
        <v>0</v>
      </c>
      <c r="L722" s="276">
        <f>ROUND(C180,0)</f>
        <v>0</v>
      </c>
      <c r="M722" s="276">
        <f>ROUND(C183,0)</f>
        <v>40729</v>
      </c>
      <c r="N722" s="276">
        <f>ROUND(C184,0)</f>
        <v>387267</v>
      </c>
      <c r="O722" s="276">
        <f>ROUND(C185,0)</f>
        <v>0</v>
      </c>
      <c r="P722" s="276">
        <f>ROUND(C188,0)</f>
        <v>6989</v>
      </c>
      <c r="Q722" s="276">
        <f>ROUND(C189,0)</f>
        <v>996979</v>
      </c>
      <c r="R722" s="276">
        <f>ROUND(B195,0)</f>
        <v>169015</v>
      </c>
      <c r="S722" s="276">
        <f>ROUND(C195,0)</f>
        <v>0</v>
      </c>
      <c r="T722" s="276">
        <f>ROUND(D195,0)</f>
        <v>0</v>
      </c>
      <c r="U722" s="276">
        <f>ROUND(B196,0)</f>
        <v>3486637</v>
      </c>
      <c r="V722" s="276">
        <f>ROUND(C196,0)</f>
        <v>0</v>
      </c>
      <c r="W722" s="276">
        <f>ROUND(D196,0)</f>
        <v>0</v>
      </c>
      <c r="X722" s="276">
        <f>ROUND(B197,0)</f>
        <v>40012602</v>
      </c>
      <c r="Y722" s="276">
        <f>ROUND(C197,0)</f>
        <v>37965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1054204</v>
      </c>
      <c r="AE722" s="276">
        <f>ROUND(C199,0)</f>
        <v>0</v>
      </c>
      <c r="AF722" s="276">
        <f>ROUND(D199,0)</f>
        <v>0</v>
      </c>
      <c r="AG722" s="276">
        <f>ROUND(B200,0)</f>
        <v>14371267</v>
      </c>
      <c r="AH722" s="276">
        <f>ROUND(C200,0)</f>
        <v>107626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26134</v>
      </c>
      <c r="AN722" s="276">
        <f>ROUND(C202,0)</f>
        <v>0</v>
      </c>
      <c r="AO722" s="276">
        <f>ROUND(D202,0)</f>
        <v>0</v>
      </c>
      <c r="AP722" s="276">
        <f>ROUND(B203,0)</f>
        <v>345504</v>
      </c>
      <c r="AQ722" s="276">
        <f>ROUND(C203,0)</f>
        <v>-145591</v>
      </c>
      <c r="AR722" s="276">
        <f>ROUND(D203,0)</f>
        <v>-1481211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17427124</v>
      </c>
      <c r="AZ722" s="276">
        <f>ROUND(C210,0)</f>
        <v>1019585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865363</v>
      </c>
      <c r="BF722" s="276">
        <f>ROUND(C212,0)</f>
        <v>53373</v>
      </c>
      <c r="BG722" s="276">
        <f>ROUND(D212,0)</f>
        <v>0</v>
      </c>
      <c r="BH722" s="276">
        <f>ROUND(B213,0)</f>
        <v>12650676</v>
      </c>
      <c r="BI722" s="276">
        <f>ROUND(C213,0)</f>
        <v>480577</v>
      </c>
      <c r="BJ722" s="276">
        <f>ROUND(D213,0)</f>
        <v>-2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3491242</v>
      </c>
      <c r="BO722" s="276">
        <f>ROUND(C215,0)</f>
        <v>1860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34060389</v>
      </c>
      <c r="BU722" s="276">
        <f>ROUND(C224,0)</f>
        <v>17471835</v>
      </c>
      <c r="BV722" s="276">
        <f>ROUND(C225,0)</f>
        <v>749962</v>
      </c>
      <c r="BW722" s="276">
        <f>ROUND(C226,0)</f>
        <v>4130946</v>
      </c>
      <c r="BX722" s="276">
        <f>ROUND(C227,0)</f>
        <v>4501665</v>
      </c>
      <c r="BY722" s="276">
        <f>ROUND(C228,0)</f>
        <v>283131</v>
      </c>
      <c r="BZ722" s="276">
        <f>ROUND(C231,0)</f>
        <v>340</v>
      </c>
      <c r="CA722" s="276">
        <f>ROUND(C233,0)</f>
        <v>271264</v>
      </c>
      <c r="CB722" s="276">
        <f>ROUND(C234,0)</f>
        <v>1220471</v>
      </c>
      <c r="CC722" s="276">
        <f>ROUND(C238+C239,0)</f>
        <v>0</v>
      </c>
      <c r="CD722" s="276">
        <f>D221</f>
        <v>847275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193*2021*A</v>
      </c>
      <c r="B726" s="276">
        <f>ROUND(C111,0)</f>
        <v>893</v>
      </c>
      <c r="C726" s="276">
        <f>ROUND(C112,0)</f>
        <v>0</v>
      </c>
      <c r="D726" s="276">
        <f>ROUND(C113,0)</f>
        <v>0</v>
      </c>
      <c r="E726" s="276">
        <f>ROUND(C114,0)</f>
        <v>189</v>
      </c>
      <c r="F726" s="276">
        <f>ROUND(D111,0)</f>
        <v>4716</v>
      </c>
      <c r="G726" s="276">
        <f>ROUND(D112,0)</f>
        <v>0</v>
      </c>
      <c r="H726" s="276">
        <f>ROUND(D113,0)</f>
        <v>0</v>
      </c>
      <c r="I726" s="276">
        <f>ROUND(D114,0)</f>
        <v>361</v>
      </c>
      <c r="J726" s="276">
        <f>ROUND(C116,0)</f>
        <v>4</v>
      </c>
      <c r="K726" s="276">
        <f>ROUND(C117,0)</f>
        <v>0</v>
      </c>
      <c r="L726" s="276">
        <f>ROUND(C118,0)</f>
        <v>21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55</v>
      </c>
      <c r="W726" s="276">
        <f>ROUND(C129,0)</f>
        <v>5</v>
      </c>
      <c r="X726" s="276">
        <f>ROUND(B138,0)</f>
        <v>454</v>
      </c>
      <c r="Y726" s="276">
        <f>ROUND(B139,0)</f>
        <v>3038</v>
      </c>
      <c r="Z726" s="276">
        <f>ROUND(B140,0)</f>
        <v>43612</v>
      </c>
      <c r="AA726" s="276">
        <f>ROUND(B141,0)</f>
        <v>11495195</v>
      </c>
      <c r="AB726" s="276">
        <f>ROUND(B142,0)</f>
        <v>48725856</v>
      </c>
      <c r="AC726" s="276">
        <f>ROUND(C138,0)</f>
        <v>254</v>
      </c>
      <c r="AD726" s="276">
        <f>ROUND(C139,0)</f>
        <v>1025</v>
      </c>
      <c r="AE726" s="276">
        <f>ROUND(C140,0)</f>
        <v>21121</v>
      </c>
      <c r="AF726" s="276">
        <f>ROUND(C141,0)</f>
        <v>5674946</v>
      </c>
      <c r="AG726" s="276">
        <f>ROUND(C142,0)</f>
        <v>23597785</v>
      </c>
      <c r="AH726" s="276">
        <f>ROUND(D138,0)</f>
        <v>185</v>
      </c>
      <c r="AI726" s="276">
        <f>ROUND(D139,0)</f>
        <v>653</v>
      </c>
      <c r="AJ726" s="276">
        <f>ROUND(D140,0)</f>
        <v>26453</v>
      </c>
      <c r="AK726" s="276">
        <f>ROUND(D141,0)</f>
        <v>4385092</v>
      </c>
      <c r="AL726" s="276">
        <f>ROUND(D142,0)</f>
        <v>29554750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193*2021*A</v>
      </c>
      <c r="B730" s="276">
        <f>ROUND(C250,0)</f>
        <v>229007</v>
      </c>
      <c r="C730" s="276">
        <f>ROUND(C251,0)</f>
        <v>0</v>
      </c>
      <c r="D730" s="276">
        <f>ROUND(C252,0)</f>
        <v>14394035</v>
      </c>
      <c r="E730" s="276">
        <f>ROUND(C253,0)</f>
        <v>6744567</v>
      </c>
      <c r="F730" s="276">
        <f>ROUND(C254,0)</f>
        <v>0</v>
      </c>
      <c r="G730" s="276">
        <f>ROUND(C255,0)</f>
        <v>74171</v>
      </c>
      <c r="H730" s="276">
        <f>ROUND(C256,0)</f>
        <v>0</v>
      </c>
      <c r="I730" s="276">
        <f>ROUND(C257,0)</f>
        <v>796489</v>
      </c>
      <c r="J730" s="276">
        <f>ROUND(C258,0)</f>
        <v>4976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169015</v>
      </c>
      <c r="P730" s="276">
        <f>ROUND(C268,0)</f>
        <v>3486637</v>
      </c>
      <c r="Q730" s="276">
        <f>ROUND(C269,0)</f>
        <v>40050567</v>
      </c>
      <c r="R730" s="276">
        <f>ROUND(C270,0)</f>
        <v>0</v>
      </c>
      <c r="S730" s="276">
        <f>ROUND(C271,0)</f>
        <v>1054204</v>
      </c>
      <c r="T730" s="276">
        <f>ROUND(C272,0)</f>
        <v>14478892</v>
      </c>
      <c r="U730" s="276">
        <f>ROUND(C273,0)</f>
        <v>26134</v>
      </c>
      <c r="V730" s="276">
        <f>ROUND(C274,0)</f>
        <v>1681125</v>
      </c>
      <c r="W730" s="276">
        <f>ROUND(C275,0)</f>
        <v>0</v>
      </c>
      <c r="X730" s="276">
        <f>ROUND(C276,0)</f>
        <v>35989803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22648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923354</v>
      </c>
      <c r="AI730" s="276">
        <f>ROUND(C306,0)</f>
        <v>2200348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6182829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1386912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-22996</v>
      </c>
      <c r="AY730" s="276">
        <f>ROUND(C326,0)</f>
        <v>23207924</v>
      </c>
      <c r="AZ730" s="276">
        <f>ROUND(C327,0)</f>
        <v>0</v>
      </c>
      <c r="BA730" s="276">
        <f>ROUND(C328,0)</f>
        <v>0</v>
      </c>
      <c r="BB730" s="276">
        <f>ROUND(C332,0)</f>
        <v>-144842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213.14</v>
      </c>
      <c r="BJ730" s="276">
        <f>ROUND(C359,0)</f>
        <v>21555233</v>
      </c>
      <c r="BK730" s="276">
        <f>ROUND(C360,0)</f>
        <v>101878391</v>
      </c>
      <c r="BL730" s="276">
        <f>ROUND(C364,0)</f>
        <v>61197928</v>
      </c>
      <c r="BM730" s="276">
        <f>ROUND(C365,0)</f>
        <v>1491735</v>
      </c>
      <c r="BN730" s="276">
        <f>ROUND(C366,0)</f>
        <v>0</v>
      </c>
      <c r="BO730" s="276">
        <f>ROUND(C370,0)</f>
        <v>1915239</v>
      </c>
      <c r="BP730" s="276">
        <f>ROUND(C371,0)</f>
        <v>0</v>
      </c>
      <c r="BQ730" s="276">
        <f>ROUND(C378,0)</f>
        <v>20240195</v>
      </c>
      <c r="BR730" s="276">
        <f>ROUND(C379,0)</f>
        <v>1788419</v>
      </c>
      <c r="BS730" s="276">
        <f>ROUND(C380,0)</f>
        <v>3793546</v>
      </c>
      <c r="BT730" s="276">
        <f>ROUND(C381,0)</f>
        <v>5921174</v>
      </c>
      <c r="BU730" s="276">
        <f>ROUND(C382,0)</f>
        <v>598965</v>
      </c>
      <c r="BV730" s="276">
        <f>ROUND(C383,0)</f>
        <v>4406042</v>
      </c>
      <c r="BW730" s="276">
        <f>ROUND(C384,0)</f>
        <v>1555397</v>
      </c>
      <c r="BX730" s="276">
        <f>ROUND(C385,0)</f>
        <v>159172</v>
      </c>
      <c r="BY730" s="276">
        <f>ROUND(C386,0)</f>
        <v>0</v>
      </c>
      <c r="BZ730" s="276">
        <f>ROUND(C387,0)</f>
        <v>427996</v>
      </c>
      <c r="CA730" s="276">
        <f>ROUND(C388,0)</f>
        <v>1003968</v>
      </c>
      <c r="CB730" s="276">
        <f>C363</f>
        <v>847275</v>
      </c>
      <c r="CC730" s="276">
        <f>ROUND(C389,0)</f>
        <v>18060667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193*2021*6010*A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193*2021*6030*A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193*2021*6070*A</v>
      </c>
      <c r="B736" s="276">
        <f>ROUND(E59,0)</f>
        <v>4716</v>
      </c>
      <c r="C736" s="278">
        <f>ROUND(E60,2)</f>
        <v>38.79</v>
      </c>
      <c r="D736" s="276">
        <f>ROUND(E61,0)</f>
        <v>3848606</v>
      </c>
      <c r="E736" s="276">
        <f>ROUND(E62,0)</f>
        <v>340062</v>
      </c>
      <c r="F736" s="276">
        <f>ROUND(E63,0)</f>
        <v>1414292</v>
      </c>
      <c r="G736" s="276">
        <f>ROUND(E64,0)</f>
        <v>260446</v>
      </c>
      <c r="H736" s="276">
        <f>ROUND(E65,0)</f>
        <v>705</v>
      </c>
      <c r="I736" s="276">
        <f>ROUND(E66,0)</f>
        <v>683816</v>
      </c>
      <c r="J736" s="276">
        <f>ROUND(E67,0)</f>
        <v>269932</v>
      </c>
      <c r="K736" s="276">
        <f>ROUND(E68,0)</f>
        <v>0</v>
      </c>
      <c r="L736" s="276">
        <f>ROUND(E69,0)</f>
        <v>15272</v>
      </c>
      <c r="M736" s="276">
        <f>ROUND(E70,0)</f>
        <v>2527</v>
      </c>
      <c r="N736" s="276">
        <f>ROUND(E75,0)</f>
        <v>9638114</v>
      </c>
      <c r="O736" s="276">
        <f>ROUND(E73,0)</f>
        <v>8824711</v>
      </c>
      <c r="P736" s="276">
        <f>IF(E76&gt;0,ROUND(E76,0),0)</f>
        <v>12449</v>
      </c>
      <c r="Q736" s="276">
        <f>IF(E77&gt;0,ROUND(E77,0),0)</f>
        <v>16640</v>
      </c>
      <c r="R736" s="276">
        <f>IF(E78&gt;0,ROUND(E78,0),0)</f>
        <v>101325</v>
      </c>
      <c r="S736" s="276">
        <f>IF(E79&gt;0,ROUND(E79,0),0)</f>
        <v>298813</v>
      </c>
      <c r="T736" s="278">
        <f>IF(E80&gt;0,ROUND(E80,2),0)</f>
        <v>21.23</v>
      </c>
      <c r="U736" s="276"/>
      <c r="V736" s="277"/>
      <c r="W736" s="276"/>
      <c r="X736" s="276"/>
      <c r="Y736" s="276">
        <f t="shared" si="21"/>
        <v>6618448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193*2021*6100*A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193*2021*6120*A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193*2021*6140*A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193*2021*6150*A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193*2021*6170*A</v>
      </c>
      <c r="B741" s="276">
        <f>ROUND(J59,0)</f>
        <v>361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2553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118</v>
      </c>
      <c r="Q741" s="276">
        <f>IF(J77&gt;0,ROUND(J77,0),0)</f>
        <v>0</v>
      </c>
      <c r="R741" s="276">
        <f>IF(J78&gt;0,ROUND(J78,0),0)</f>
        <v>958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11545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193*2021*6200*A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193*2021*6210*A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193*2021*6330*A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193*2021*6400*A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193*2021*7010*A</v>
      </c>
      <c r="B746" s="276">
        <f>ROUND(O59,0)</f>
        <v>189</v>
      </c>
      <c r="C746" s="278">
        <f>ROUND(O60,2)</f>
        <v>11.19</v>
      </c>
      <c r="D746" s="276">
        <f>ROUND(O61,0)</f>
        <v>1410942</v>
      </c>
      <c r="E746" s="276">
        <f>ROUND(O62,0)</f>
        <v>124670</v>
      </c>
      <c r="F746" s="276">
        <f>ROUND(O63,0)</f>
        <v>4622</v>
      </c>
      <c r="G746" s="276">
        <f>ROUND(O64,0)</f>
        <v>54973</v>
      </c>
      <c r="H746" s="276">
        <f>ROUND(O65,0)</f>
        <v>0</v>
      </c>
      <c r="I746" s="276">
        <f>ROUND(O66,0)</f>
        <v>2804</v>
      </c>
      <c r="J746" s="276">
        <f>ROUND(O67,0)</f>
        <v>26273</v>
      </c>
      <c r="K746" s="276">
        <f>ROUND(O68,0)</f>
        <v>0</v>
      </c>
      <c r="L746" s="276">
        <f>ROUND(O69,0)</f>
        <v>3597</v>
      </c>
      <c r="M746" s="276">
        <f>ROUND(O70,0)</f>
        <v>2307</v>
      </c>
      <c r="N746" s="276">
        <f>ROUND(O75,0)</f>
        <v>2424278</v>
      </c>
      <c r="O746" s="276">
        <f>ROUND(O73,0)</f>
        <v>2180031</v>
      </c>
      <c r="P746" s="276">
        <f>IF(O76&gt;0,ROUND(O76,0),0)</f>
        <v>1212</v>
      </c>
      <c r="Q746" s="276">
        <f>IF(O77&gt;0,ROUND(O77,0),0)</f>
        <v>0</v>
      </c>
      <c r="R746" s="276">
        <f>IF(O78&gt;0,ROUND(O78,0),0)</f>
        <v>9862</v>
      </c>
      <c r="S746" s="276">
        <f>IF(O79&gt;0,ROUND(O79,0),0)</f>
        <v>0</v>
      </c>
      <c r="T746" s="278">
        <f>IF(O80&gt;0,ROUND(O80,2),0)</f>
        <v>9.07</v>
      </c>
      <c r="U746" s="276"/>
      <c r="V746" s="277"/>
      <c r="W746" s="276"/>
      <c r="X746" s="276"/>
      <c r="Y746" s="276">
        <f t="shared" si="21"/>
        <v>1299095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193*2021*7020*A</v>
      </c>
      <c r="B747" s="276">
        <f>ROUND(P59,0)</f>
        <v>0</v>
      </c>
      <c r="C747" s="278">
        <f>ROUND(P60,2)</f>
        <v>16.399999999999999</v>
      </c>
      <c r="D747" s="276">
        <f>ROUND(P61,0)</f>
        <v>1691562</v>
      </c>
      <c r="E747" s="276">
        <f>ROUND(P62,0)</f>
        <v>149466</v>
      </c>
      <c r="F747" s="276">
        <f>ROUND(P63,0)</f>
        <v>0</v>
      </c>
      <c r="G747" s="276">
        <f>ROUND(P64,0)</f>
        <v>1136531</v>
      </c>
      <c r="H747" s="276">
        <f>ROUND(P65,0)</f>
        <v>84</v>
      </c>
      <c r="I747" s="276">
        <f>ROUND(P66,0)</f>
        <v>181923</v>
      </c>
      <c r="J747" s="276">
        <f>ROUND(P67,0)</f>
        <v>247897</v>
      </c>
      <c r="K747" s="276">
        <f>ROUND(P68,0)</f>
        <v>0</v>
      </c>
      <c r="L747" s="276">
        <f>ROUND(P69,0)</f>
        <v>8794</v>
      </c>
      <c r="M747" s="276">
        <f>ROUND(P70,0)</f>
        <v>1790</v>
      </c>
      <c r="N747" s="276">
        <f>ROUND(P75,0)</f>
        <v>15099864</v>
      </c>
      <c r="O747" s="276">
        <f>ROUND(P73,0)</f>
        <v>1036128</v>
      </c>
      <c r="P747" s="276">
        <f>IF(P76&gt;0,ROUND(P76,0),0)</f>
        <v>11433</v>
      </c>
      <c r="Q747" s="276">
        <f>IF(P77&gt;0,ROUND(P77,0),0)</f>
        <v>0</v>
      </c>
      <c r="R747" s="276">
        <f>IF(P78&gt;0,ROUND(P78,0),0)</f>
        <v>93053</v>
      </c>
      <c r="S747" s="276">
        <f>IF(P79&gt;0,ROUND(P79,0),0)</f>
        <v>0</v>
      </c>
      <c r="T747" s="278">
        <f>IF(P80&gt;0,ROUND(P80,2),0)</f>
        <v>7.45</v>
      </c>
      <c r="U747" s="276"/>
      <c r="V747" s="277"/>
      <c r="W747" s="276"/>
      <c r="X747" s="276"/>
      <c r="Y747" s="276">
        <f t="shared" si="21"/>
        <v>3143184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193*2021*7030*A</v>
      </c>
      <c r="B748" s="276">
        <f>ROUND(Q59,0)</f>
        <v>0</v>
      </c>
      <c r="C748" s="278">
        <f>ROUND(Q60,2)</f>
        <v>1.3</v>
      </c>
      <c r="D748" s="276">
        <f>ROUND(Q61,0)</f>
        <v>174584</v>
      </c>
      <c r="E748" s="276">
        <f>ROUND(Q62,0)</f>
        <v>15426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20512</v>
      </c>
      <c r="K748" s="276">
        <f>ROUND(Q68,0)</f>
        <v>0</v>
      </c>
      <c r="L748" s="276">
        <f>ROUND(Q69,0)</f>
        <v>10953</v>
      </c>
      <c r="M748" s="276">
        <f>ROUND(Q70,0)</f>
        <v>0</v>
      </c>
      <c r="N748" s="276">
        <f>ROUND(Q75,0)</f>
        <v>1404536</v>
      </c>
      <c r="O748" s="276">
        <f>ROUND(Q73,0)</f>
        <v>296117</v>
      </c>
      <c r="P748" s="276">
        <f>IF(Q76&gt;0,ROUND(Q76,0),0)</f>
        <v>946</v>
      </c>
      <c r="Q748" s="276">
        <f>IF(Q77&gt;0,ROUND(Q77,0),0)</f>
        <v>0</v>
      </c>
      <c r="R748" s="276">
        <f>IF(Q78&gt;0,ROUND(Q78,0),0)</f>
        <v>7699</v>
      </c>
      <c r="S748" s="276">
        <f>IF(Q79&gt;0,ROUND(Q79,0),0)</f>
        <v>0</v>
      </c>
      <c r="T748" s="278">
        <f>IF(Q80&gt;0,ROUND(Q80,2),0)</f>
        <v>0.98</v>
      </c>
      <c r="U748" s="276"/>
      <c r="V748" s="277"/>
      <c r="W748" s="276"/>
      <c r="X748" s="276"/>
      <c r="Y748" s="276">
        <f t="shared" si="21"/>
        <v>250084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193*2021*7040*A</v>
      </c>
      <c r="B749" s="276">
        <f>ROUND(R59,0)</f>
        <v>0</v>
      </c>
      <c r="C749" s="278">
        <f>ROUND(R60,2)</f>
        <v>5.14</v>
      </c>
      <c r="D749" s="276">
        <f>ROUND(R61,0)</f>
        <v>1136742</v>
      </c>
      <c r="E749" s="276">
        <f>ROUND(R62,0)</f>
        <v>100442</v>
      </c>
      <c r="F749" s="276">
        <f>ROUND(R63,0)</f>
        <v>0</v>
      </c>
      <c r="G749" s="276">
        <f>ROUND(R64,0)</f>
        <v>52821</v>
      </c>
      <c r="H749" s="276">
        <f>ROUND(R65,0)</f>
        <v>1664</v>
      </c>
      <c r="I749" s="276">
        <f>ROUND(R66,0)</f>
        <v>246</v>
      </c>
      <c r="J749" s="276">
        <f>ROUND(R67,0)</f>
        <v>1849</v>
      </c>
      <c r="K749" s="276">
        <f>ROUND(R68,0)</f>
        <v>0</v>
      </c>
      <c r="L749" s="276">
        <f>ROUND(R69,0)</f>
        <v>18200</v>
      </c>
      <c r="M749" s="276">
        <f>ROUND(R70,0)</f>
        <v>0</v>
      </c>
      <c r="N749" s="276">
        <f>ROUND(R75,0)</f>
        <v>5627511</v>
      </c>
      <c r="O749" s="276">
        <f>ROUND(R73,0)</f>
        <v>528045</v>
      </c>
      <c r="P749" s="276">
        <f>IF(R76&gt;0,ROUND(R76,0),0)</f>
        <v>85</v>
      </c>
      <c r="Q749" s="276">
        <f>IF(R77&gt;0,ROUND(R77,0),0)</f>
        <v>0</v>
      </c>
      <c r="R749" s="276">
        <f>IF(R78&gt;0,ROUND(R78,0),0)</f>
        <v>694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697649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193*2021*7050*A</v>
      </c>
      <c r="B750" s="276"/>
      <c r="C750" s="278">
        <f>ROUND(S60,2)</f>
        <v>-0.01</v>
      </c>
      <c r="D750" s="276">
        <f>ROUND(S61,0)</f>
        <v>-1324</v>
      </c>
      <c r="E750" s="276">
        <f>ROUND(S62,0)</f>
        <v>-117</v>
      </c>
      <c r="F750" s="276">
        <f>ROUND(S63,0)</f>
        <v>0</v>
      </c>
      <c r="G750" s="276">
        <f>ROUND(S64,0)</f>
        <v>-43707</v>
      </c>
      <c r="H750" s="276">
        <f>ROUND(S65,0)</f>
        <v>0</v>
      </c>
      <c r="I750" s="276">
        <f>ROUND(S66,0)</f>
        <v>19124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-12137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193*2021*7060*A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193*2021*7070*A</v>
      </c>
      <c r="B752" s="276">
        <f>ROUND(U59,0)</f>
        <v>0</v>
      </c>
      <c r="C752" s="278">
        <f>ROUND(U60,2)</f>
        <v>18.34</v>
      </c>
      <c r="D752" s="276">
        <f>ROUND(U61,0)</f>
        <v>1200158</v>
      </c>
      <c r="E752" s="276">
        <f>ROUND(U62,0)</f>
        <v>106046</v>
      </c>
      <c r="F752" s="276">
        <f>ROUND(U63,0)</f>
        <v>6974</v>
      </c>
      <c r="G752" s="276">
        <f>ROUND(U64,0)</f>
        <v>740508</v>
      </c>
      <c r="H752" s="276">
        <f>ROUND(U65,0)</f>
        <v>0</v>
      </c>
      <c r="I752" s="276">
        <f>ROUND(U66,0)</f>
        <v>951382</v>
      </c>
      <c r="J752" s="276">
        <f>ROUND(U67,0)</f>
        <v>35731</v>
      </c>
      <c r="K752" s="276">
        <f>ROUND(U68,0)</f>
        <v>34955</v>
      </c>
      <c r="L752" s="276">
        <f>ROUND(U69,0)</f>
        <v>32643</v>
      </c>
      <c r="M752" s="276">
        <f>ROUND(U70,0)</f>
        <v>-349</v>
      </c>
      <c r="N752" s="276">
        <f>ROUND(U75,0)</f>
        <v>16392924</v>
      </c>
      <c r="O752" s="276">
        <f>ROUND(U73,0)</f>
        <v>1622373</v>
      </c>
      <c r="P752" s="276">
        <f>IF(U76&gt;0,ROUND(U76,0),0)</f>
        <v>1648</v>
      </c>
      <c r="Q752" s="276">
        <f>IF(U77&gt;0,ROUND(U77,0),0)</f>
        <v>0</v>
      </c>
      <c r="R752" s="276">
        <f>IF(U78&gt;0,ROUND(U78,0),0)</f>
        <v>13412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1826846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193*2021*7110*A</v>
      </c>
      <c r="B753" s="276">
        <f>ROUND(V59,0)</f>
        <v>0</v>
      </c>
      <c r="C753" s="278">
        <f>ROUND(V60,2)</f>
        <v>5</v>
      </c>
      <c r="D753" s="276">
        <f>ROUND(V61,0)</f>
        <v>406458</v>
      </c>
      <c r="E753" s="276">
        <f>ROUND(V62,0)</f>
        <v>35915</v>
      </c>
      <c r="F753" s="276">
        <f>ROUND(V63,0)</f>
        <v>8800</v>
      </c>
      <c r="G753" s="276">
        <f>ROUND(V64,0)</f>
        <v>26249</v>
      </c>
      <c r="H753" s="276">
        <f>ROUND(V65,0)</f>
        <v>0</v>
      </c>
      <c r="I753" s="276">
        <f>ROUND(V66,0)</f>
        <v>4354</v>
      </c>
      <c r="J753" s="276">
        <f>ROUND(V67,0)</f>
        <v>57767</v>
      </c>
      <c r="K753" s="276">
        <f>ROUND(V68,0)</f>
        <v>159</v>
      </c>
      <c r="L753" s="276">
        <f>ROUND(V69,0)</f>
        <v>1110</v>
      </c>
      <c r="M753" s="276">
        <f>ROUND(V70,0)</f>
        <v>0</v>
      </c>
      <c r="N753" s="276">
        <f>ROUND(V75,0)</f>
        <v>3408764</v>
      </c>
      <c r="O753" s="276">
        <f>ROUND(V73,0)</f>
        <v>303225</v>
      </c>
      <c r="P753" s="276">
        <f>IF(V76&gt;0,ROUND(V76,0),0)</f>
        <v>2664</v>
      </c>
      <c r="Q753" s="276">
        <f>IF(V77&gt;0,ROUND(V77,0),0)</f>
        <v>0</v>
      </c>
      <c r="R753" s="276">
        <f>IF(V78&gt;0,ROUND(V78,0),0)</f>
        <v>21684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535137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193*2021*7120*A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193*2021*7130*A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193*2021*7140*A</v>
      </c>
      <c r="B756" s="276">
        <f>ROUND(Y59,0)</f>
        <v>0</v>
      </c>
      <c r="C756" s="278">
        <f>ROUND(Y60,2)</f>
        <v>16.239999999999998</v>
      </c>
      <c r="D756" s="276">
        <f>ROUND(Y61,0)</f>
        <v>1385303</v>
      </c>
      <c r="E756" s="276">
        <f>ROUND(Y62,0)</f>
        <v>122405</v>
      </c>
      <c r="F756" s="276">
        <f>ROUND(Y63,0)</f>
        <v>0</v>
      </c>
      <c r="G756" s="276">
        <f>ROUND(Y64,0)</f>
        <v>125645</v>
      </c>
      <c r="H756" s="276">
        <f>ROUND(Y65,0)</f>
        <v>1094</v>
      </c>
      <c r="I756" s="276">
        <f>ROUND(Y66,0)</f>
        <v>1187705</v>
      </c>
      <c r="J756" s="276">
        <f>ROUND(Y67,0)</f>
        <v>103253</v>
      </c>
      <c r="K756" s="276">
        <f>ROUND(Y68,0)</f>
        <v>28080</v>
      </c>
      <c r="L756" s="276">
        <f>ROUND(Y69,0)</f>
        <v>25365</v>
      </c>
      <c r="M756" s="276">
        <f>ROUND(Y70,0)</f>
        <v>0</v>
      </c>
      <c r="N756" s="276">
        <f>ROUND(Y75,0)</f>
        <v>29953941</v>
      </c>
      <c r="O756" s="276">
        <f>ROUND(Y73,0)</f>
        <v>1198757</v>
      </c>
      <c r="P756" s="276">
        <f>IF(Y76&gt;0,ROUND(Y76,0),0)</f>
        <v>4762</v>
      </c>
      <c r="Q756" s="276">
        <f>IF(Y77&gt;0,ROUND(Y77,0),0)</f>
        <v>0</v>
      </c>
      <c r="R756" s="276">
        <f>IF(Y78&gt;0,ROUND(Y78,0),0)</f>
        <v>38758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2238449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193*2021*7150*A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193*2021*7160*A</v>
      </c>
      <c r="B758" s="276">
        <f>ROUND(AA59,0)</f>
        <v>0</v>
      </c>
      <c r="C758" s="278">
        <f>ROUND(AA60,2)</f>
        <v>1.49</v>
      </c>
      <c r="D758" s="276">
        <f>ROUND(AA61,0)</f>
        <v>209381</v>
      </c>
      <c r="E758" s="276">
        <f>ROUND(AA62,0)</f>
        <v>18501</v>
      </c>
      <c r="F758" s="276">
        <f>ROUND(AA63,0)</f>
        <v>0</v>
      </c>
      <c r="G758" s="276">
        <f>ROUND(AA64,0)</f>
        <v>49471</v>
      </c>
      <c r="H758" s="276">
        <f>ROUND(AA65,0)</f>
        <v>0</v>
      </c>
      <c r="I758" s="276">
        <f>ROUND(AA66,0)</f>
        <v>94613</v>
      </c>
      <c r="J758" s="276">
        <f>ROUND(AA67,0)</f>
        <v>17473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1723353</v>
      </c>
      <c r="O758" s="276">
        <f>ROUND(AA73,0)</f>
        <v>0</v>
      </c>
      <c r="P758" s="276">
        <f>IF(AA76&gt;0,ROUND(AA76,0),0)</f>
        <v>806</v>
      </c>
      <c r="Q758" s="276">
        <f>IF(AA77&gt;0,ROUND(AA77,0),0)</f>
        <v>0</v>
      </c>
      <c r="R758" s="276">
        <f>IF(AA78&gt;0,ROUND(AA78,0),0)</f>
        <v>6559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276643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193*2021*7170*A</v>
      </c>
      <c r="B759" s="276"/>
      <c r="C759" s="278">
        <f>ROUND(AB60,2)</f>
        <v>7.07</v>
      </c>
      <c r="D759" s="276">
        <f>ROUND(AB61,0)</f>
        <v>895158</v>
      </c>
      <c r="E759" s="276">
        <f>ROUND(AB62,0)</f>
        <v>79096</v>
      </c>
      <c r="F759" s="276">
        <f>ROUND(AB63,0)</f>
        <v>3200</v>
      </c>
      <c r="G759" s="276">
        <f>ROUND(AB64,0)</f>
        <v>2838456</v>
      </c>
      <c r="H759" s="276">
        <f>ROUND(AB65,0)</f>
        <v>0</v>
      </c>
      <c r="I759" s="276">
        <f>ROUND(AB66,0)</f>
        <v>59397</v>
      </c>
      <c r="J759" s="276">
        <f>ROUND(AB67,0)</f>
        <v>19509</v>
      </c>
      <c r="K759" s="276">
        <f>ROUND(AB68,0)</f>
        <v>95979</v>
      </c>
      <c r="L759" s="276">
        <f>ROUND(AB69,0)</f>
        <v>10646</v>
      </c>
      <c r="M759" s="276">
        <f>ROUND(AB70,0)</f>
        <v>1043</v>
      </c>
      <c r="N759" s="276">
        <f>ROUND(AB75,0)</f>
        <v>15614934</v>
      </c>
      <c r="O759" s="276">
        <f>ROUND(AB73,0)</f>
        <v>3706315</v>
      </c>
      <c r="P759" s="276">
        <f>IF(AB76&gt;0,ROUND(AB76,0),0)</f>
        <v>900</v>
      </c>
      <c r="Q759" s="276">
        <f>IF(AB77&gt;0,ROUND(AB77,0),0)</f>
        <v>0</v>
      </c>
      <c r="R759" s="276">
        <f>IF(AB78&gt;0,ROUND(AB78,0),0)</f>
        <v>7323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2166155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193*2021*7180*A</v>
      </c>
      <c r="B760" s="276">
        <f>ROUND(AC59,0)</f>
        <v>0</v>
      </c>
      <c r="C760" s="278">
        <f>ROUND(AC60,2)</f>
        <v>6.71</v>
      </c>
      <c r="D760" s="276">
        <f>ROUND(AC61,0)</f>
        <v>590088</v>
      </c>
      <c r="E760" s="276">
        <f>ROUND(AC62,0)</f>
        <v>52140</v>
      </c>
      <c r="F760" s="276">
        <f>ROUND(AC63,0)</f>
        <v>0</v>
      </c>
      <c r="G760" s="276">
        <f>ROUND(AC64,0)</f>
        <v>79341</v>
      </c>
      <c r="H760" s="276">
        <f>ROUND(AC65,0)</f>
        <v>0</v>
      </c>
      <c r="I760" s="276">
        <f>ROUND(AC66,0)</f>
        <v>3136</v>
      </c>
      <c r="J760" s="276">
        <f>ROUND(AC67,0)</f>
        <v>11620</v>
      </c>
      <c r="K760" s="276">
        <f>ROUND(AC68,0)</f>
        <v>0</v>
      </c>
      <c r="L760" s="276">
        <f>ROUND(AC69,0)</f>
        <v>2391</v>
      </c>
      <c r="M760" s="276">
        <f>ROUND(AC70,0)</f>
        <v>0</v>
      </c>
      <c r="N760" s="276">
        <f>ROUND(AC75,0)</f>
        <v>1927485</v>
      </c>
      <c r="O760" s="276">
        <f>ROUND(AC73,0)</f>
        <v>857598</v>
      </c>
      <c r="P760" s="276">
        <f>IF(AC76&gt;0,ROUND(AC76,0),0)</f>
        <v>536</v>
      </c>
      <c r="Q760" s="276">
        <f>IF(AC77&gt;0,ROUND(AC77,0),0)</f>
        <v>0</v>
      </c>
      <c r="R760" s="276">
        <f>IF(AC78&gt;0,ROUND(AC78,0),0)</f>
        <v>4362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417840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193*2021*7190*A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193*2021*7200*A</v>
      </c>
      <c r="B762" s="276">
        <f>ROUND(AE59,0)</f>
        <v>0</v>
      </c>
      <c r="C762" s="278">
        <f>ROUND(AE60,2)</f>
        <v>15.73</v>
      </c>
      <c r="D762" s="276">
        <f>ROUND(AE61,0)</f>
        <v>1389642</v>
      </c>
      <c r="E762" s="276">
        <f>ROUND(AE62,0)</f>
        <v>122788</v>
      </c>
      <c r="F762" s="276">
        <f>ROUND(AE63,0)</f>
        <v>0</v>
      </c>
      <c r="G762" s="276">
        <f>ROUND(AE64,0)</f>
        <v>18942</v>
      </c>
      <c r="H762" s="276">
        <f>ROUND(AE65,0)</f>
        <v>0</v>
      </c>
      <c r="I762" s="276">
        <f>ROUND(AE66,0)</f>
        <v>2126</v>
      </c>
      <c r="J762" s="276">
        <f>ROUND(AE67,0)</f>
        <v>91786</v>
      </c>
      <c r="K762" s="276">
        <f>ROUND(AE68,0)</f>
        <v>0</v>
      </c>
      <c r="L762" s="276">
        <f>ROUND(AE69,0)</f>
        <v>10085</v>
      </c>
      <c r="M762" s="276">
        <f>ROUND(AE70,0)</f>
        <v>449</v>
      </c>
      <c r="N762" s="276">
        <f>ROUND(AE75,0)</f>
        <v>3085630</v>
      </c>
      <c r="O762" s="276">
        <f>ROUND(AE73,0)</f>
        <v>503809</v>
      </c>
      <c r="P762" s="276">
        <f>IF(AE76&gt;0,ROUND(AE76,0),0)</f>
        <v>4233</v>
      </c>
      <c r="Q762" s="276">
        <f>IF(AE77&gt;0,ROUND(AE77,0),0)</f>
        <v>0</v>
      </c>
      <c r="R762" s="276">
        <f>IF(AE78&gt;0,ROUND(AE78,0),0)</f>
        <v>34454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1175378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193*2021*7220*A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193*2021*7230*A</v>
      </c>
      <c r="B764" s="276">
        <f>ROUND(AG59,0)</f>
        <v>0</v>
      </c>
      <c r="C764" s="278">
        <f>ROUND(AG60,2)</f>
        <v>17.12</v>
      </c>
      <c r="D764" s="276">
        <f>ROUND(AG61,0)</f>
        <v>2049904</v>
      </c>
      <c r="E764" s="276">
        <f>ROUND(AG62,0)</f>
        <v>181129</v>
      </c>
      <c r="F764" s="276">
        <f>ROUND(AG63,0)</f>
        <v>2072767</v>
      </c>
      <c r="G764" s="276">
        <f>ROUND(AG64,0)</f>
        <v>218738</v>
      </c>
      <c r="H764" s="276">
        <f>ROUND(AG65,0)</f>
        <v>0</v>
      </c>
      <c r="I764" s="276">
        <f>ROUND(AG66,0)</f>
        <v>42102</v>
      </c>
      <c r="J764" s="276">
        <f>ROUND(AG67,0)</f>
        <v>99354</v>
      </c>
      <c r="K764" s="276">
        <f>ROUND(AG68,0)</f>
        <v>0</v>
      </c>
      <c r="L764" s="276">
        <f>ROUND(AG69,0)</f>
        <v>7538</v>
      </c>
      <c r="M764" s="276">
        <f>ROUND(AG70,0)</f>
        <v>0</v>
      </c>
      <c r="N764" s="276">
        <f>ROUND(AG75,0)</f>
        <v>16341668</v>
      </c>
      <c r="O764" s="276">
        <f>ROUND(AG73,0)</f>
        <v>450822</v>
      </c>
      <c r="P764" s="276">
        <f>IF(AG76&gt;0,ROUND(AG76,0),0)</f>
        <v>4582</v>
      </c>
      <c r="Q764" s="276">
        <f>IF(AG77&gt;0,ROUND(AG77,0),0)</f>
        <v>0</v>
      </c>
      <c r="R764" s="276">
        <f>IF(AG78&gt;0,ROUND(AG78,0),0)</f>
        <v>37295</v>
      </c>
      <c r="S764" s="276">
        <f>IF(AG79&gt;0,ROUND(AG79,0),0)</f>
        <v>0</v>
      </c>
      <c r="T764" s="278">
        <f>IF(AG80&gt;0,ROUND(AG80,2),0)</f>
        <v>11.17</v>
      </c>
      <c r="U764" s="276"/>
      <c r="V764" s="277"/>
      <c r="W764" s="276"/>
      <c r="X764" s="276"/>
      <c r="Y764" s="276">
        <f t="shared" si="21"/>
        <v>3303887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193*2021*7240*A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193*2021*7250*A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193*2021*7260*A</v>
      </c>
      <c r="B767" s="276">
        <f>ROUND(AJ59,0)</f>
        <v>0</v>
      </c>
      <c r="C767" s="278">
        <f>ROUND(AJ60,2)</f>
        <v>2.86</v>
      </c>
      <c r="D767" s="276">
        <f>ROUND(AJ61,0)</f>
        <v>294009</v>
      </c>
      <c r="E767" s="276">
        <f>ROUND(AJ62,0)</f>
        <v>25979</v>
      </c>
      <c r="F767" s="276">
        <f>ROUND(AJ63,0)</f>
        <v>0</v>
      </c>
      <c r="G767" s="276">
        <f>ROUND(AJ64,0)</f>
        <v>48697</v>
      </c>
      <c r="H767" s="276">
        <f>ROUND(AJ65,0)</f>
        <v>0</v>
      </c>
      <c r="I767" s="276">
        <f>ROUND(AJ66,0)</f>
        <v>886</v>
      </c>
      <c r="J767" s="276">
        <f>ROUND(AJ67,0)</f>
        <v>0</v>
      </c>
      <c r="K767" s="276">
        <f>ROUND(AJ68,0)</f>
        <v>0</v>
      </c>
      <c r="L767" s="276">
        <f>ROUND(AJ69,0)</f>
        <v>1440</v>
      </c>
      <c r="M767" s="276">
        <f>ROUND(AJ70,0)</f>
        <v>0</v>
      </c>
      <c r="N767" s="276">
        <f>ROUND(AJ75,0)</f>
        <v>790622</v>
      </c>
      <c r="O767" s="276">
        <f>ROUND(AJ73,0)</f>
        <v>47302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2.1</v>
      </c>
      <c r="U767" s="276"/>
      <c r="V767" s="277"/>
      <c r="W767" s="276"/>
      <c r="X767" s="276"/>
      <c r="Y767" s="276">
        <f t="shared" si="21"/>
        <v>277059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193*2021*7310*A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193*2021*7320*A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193*2021*7330*A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193*2021*7340*A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193*2021*7350*A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193*2021*7380*A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193*2021*7390*A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193*2021*7400*A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193*2021*7410*A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193*2021*7420*A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193*2021*7430*A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193*2021*7490*A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193*2021*8200*A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193*2021*8310*A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193*2021*8320*A</v>
      </c>
      <c r="B782" s="276">
        <f>ROUND(AY59,0)</f>
        <v>16640</v>
      </c>
      <c r="C782" s="278">
        <f>ROUND(AY60,2)</f>
        <v>8.69</v>
      </c>
      <c r="D782" s="276">
        <f>ROUND(AY61,0)</f>
        <v>380164</v>
      </c>
      <c r="E782" s="276">
        <f>ROUND(AY62,0)</f>
        <v>33591</v>
      </c>
      <c r="F782" s="276">
        <f>ROUND(AY63,0)</f>
        <v>0</v>
      </c>
      <c r="G782" s="276">
        <f>ROUND(AY64,0)</f>
        <v>132887</v>
      </c>
      <c r="H782" s="276">
        <f>ROUND(AY65,0)</f>
        <v>0</v>
      </c>
      <c r="I782" s="276">
        <f>ROUND(AY66,0)</f>
        <v>108348</v>
      </c>
      <c r="J782" s="276">
        <f>ROUND(AY67,0)</f>
        <v>72306</v>
      </c>
      <c r="K782" s="276">
        <f>ROUND(AY68,0)</f>
        <v>0</v>
      </c>
      <c r="L782" s="276">
        <f>ROUND(AY69,0)</f>
        <v>24284</v>
      </c>
      <c r="M782" s="276">
        <f>ROUND(AY70,0)</f>
        <v>270410</v>
      </c>
      <c r="N782" s="276"/>
      <c r="O782" s="276"/>
      <c r="P782" s="276">
        <f>IF(AY76&gt;0,ROUND(AY76,0),0)</f>
        <v>3335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193*2021*8330*A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193*2021*8350*A</v>
      </c>
      <c r="B784" s="276">
        <f>ROUND(BA59,0)</f>
        <v>0</v>
      </c>
      <c r="C784" s="278">
        <f>ROUND(BA60,2)</f>
        <v>3.68</v>
      </c>
      <c r="D784" s="276">
        <f>ROUND(BA61,0)</f>
        <v>140673</v>
      </c>
      <c r="E784" s="276">
        <f>ROUND(BA62,0)</f>
        <v>12430</v>
      </c>
      <c r="F784" s="276">
        <f>ROUND(BA63,0)</f>
        <v>0</v>
      </c>
      <c r="G784" s="276">
        <f>ROUND(BA64,0)</f>
        <v>32209</v>
      </c>
      <c r="H784" s="276">
        <f>ROUND(BA65,0)</f>
        <v>0</v>
      </c>
      <c r="I784" s="276">
        <f>ROUND(BA66,0)</f>
        <v>166</v>
      </c>
      <c r="J784" s="276">
        <f>ROUND(BA67,0)</f>
        <v>14013</v>
      </c>
      <c r="K784" s="276">
        <f>ROUND(BA68,0)</f>
        <v>0</v>
      </c>
      <c r="L784" s="276">
        <f>ROUND(BA69,0)</f>
        <v>0</v>
      </c>
      <c r="M784" s="276">
        <f>ROUND(BA70,0)</f>
        <v>11009</v>
      </c>
      <c r="N784" s="276"/>
      <c r="O784" s="276"/>
      <c r="P784" s="276">
        <f>IF(BA76&gt;0,ROUND(BA76,0),0)</f>
        <v>646</v>
      </c>
      <c r="Q784" s="276">
        <f>IF(BA77&gt;0,ROUND(BA77,0),0)</f>
        <v>0</v>
      </c>
      <c r="R784" s="276">
        <f>IF(BA78&gt;0,ROUND(BA78,0),0)</f>
        <v>5260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193*2021*8360*A</v>
      </c>
      <c r="B785" s="276"/>
      <c r="C785" s="278">
        <f>ROUND(BB60,2)</f>
        <v>1.45</v>
      </c>
      <c r="D785" s="276">
        <f>ROUND(BB61,0)</f>
        <v>124459</v>
      </c>
      <c r="E785" s="276">
        <f>ROUND(BB62,0)</f>
        <v>10997</v>
      </c>
      <c r="F785" s="276">
        <f>ROUND(BB63,0)</f>
        <v>378</v>
      </c>
      <c r="G785" s="276">
        <f>ROUND(BB64,0)</f>
        <v>4051</v>
      </c>
      <c r="H785" s="276">
        <f>ROUND(BB65,0)</f>
        <v>0</v>
      </c>
      <c r="I785" s="276">
        <f>ROUND(BB66,0)</f>
        <v>19711</v>
      </c>
      <c r="J785" s="276">
        <f>ROUND(BB67,0)</f>
        <v>1042</v>
      </c>
      <c r="K785" s="276">
        <f>ROUND(BB68,0)</f>
        <v>0</v>
      </c>
      <c r="L785" s="276">
        <f>ROUND(BB69,0)</f>
        <v>690</v>
      </c>
      <c r="M785" s="276">
        <f>ROUND(BB70,0)</f>
        <v>0</v>
      </c>
      <c r="N785" s="276"/>
      <c r="O785" s="276"/>
      <c r="P785" s="276">
        <f>IF(BB76&gt;0,ROUND(BB76,0),0)</f>
        <v>48</v>
      </c>
      <c r="Q785" s="276">
        <f>IF(BB77&gt;0,ROUND(BB77,0),0)</f>
        <v>0</v>
      </c>
      <c r="R785" s="276">
        <f>IF(BB78&gt;0,ROUND(BB78,0),0)</f>
        <v>391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193*2021*8370*A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193*2021*8420*A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-2435</v>
      </c>
      <c r="H787" s="276">
        <f>ROUND(BD65,0)</f>
        <v>0</v>
      </c>
      <c r="I787" s="276">
        <f>ROUND(BD66,0)</f>
        <v>10849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193*2021*8430*A</v>
      </c>
      <c r="B788" s="276">
        <f>ROUND(BE59,0)</f>
        <v>71733</v>
      </c>
      <c r="C788" s="278">
        <f>ROUND(BE60,2)</f>
        <v>8.42</v>
      </c>
      <c r="D788" s="276">
        <f>ROUND(BE61,0)</f>
        <v>514755</v>
      </c>
      <c r="E788" s="276">
        <f>ROUND(BE62,0)</f>
        <v>45484</v>
      </c>
      <c r="F788" s="276">
        <f>ROUND(BE63,0)</f>
        <v>4441</v>
      </c>
      <c r="G788" s="276">
        <f>ROUND(BE64,0)</f>
        <v>52587</v>
      </c>
      <c r="H788" s="276">
        <f>ROUND(BE65,0)</f>
        <v>578559</v>
      </c>
      <c r="I788" s="276">
        <f>ROUND(BE66,0)</f>
        <v>265979</v>
      </c>
      <c r="J788" s="276">
        <f>ROUND(BE67,0)</f>
        <v>174272</v>
      </c>
      <c r="K788" s="276">
        <f>ROUND(BE68,0)</f>
        <v>0</v>
      </c>
      <c r="L788" s="276">
        <f>ROUND(BE69,0)</f>
        <v>29338</v>
      </c>
      <c r="M788" s="276">
        <f>ROUND(BE70,0)</f>
        <v>27544</v>
      </c>
      <c r="N788" s="276"/>
      <c r="O788" s="276"/>
      <c r="P788" s="276">
        <f>IF(BE76&gt;0,ROUND(BE76,0),0)</f>
        <v>8037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193*2021*8460*A</v>
      </c>
      <c r="B789" s="276"/>
      <c r="C789" s="278">
        <f>ROUND(BF60,2)</f>
        <v>11.89</v>
      </c>
      <c r="D789" s="276">
        <f>ROUND(BF61,0)</f>
        <v>499935</v>
      </c>
      <c r="E789" s="276">
        <f>ROUND(BF62,0)</f>
        <v>44174</v>
      </c>
      <c r="F789" s="276">
        <f>ROUND(BF63,0)</f>
        <v>0</v>
      </c>
      <c r="G789" s="276">
        <f>ROUND(BF64,0)</f>
        <v>27541</v>
      </c>
      <c r="H789" s="276">
        <f>ROUND(BF65,0)</f>
        <v>101</v>
      </c>
      <c r="I789" s="276">
        <f>ROUND(BF66,0)</f>
        <v>16537</v>
      </c>
      <c r="J789" s="276">
        <f>ROUND(BF67,0)</f>
        <v>14236</v>
      </c>
      <c r="K789" s="276">
        <f>ROUND(BF68,0)</f>
        <v>0</v>
      </c>
      <c r="L789" s="276">
        <f>ROUND(BF69,0)</f>
        <v>452</v>
      </c>
      <c r="M789" s="276">
        <f>ROUND(BF70,0)</f>
        <v>0</v>
      </c>
      <c r="N789" s="276"/>
      <c r="O789" s="276"/>
      <c r="P789" s="276">
        <f>IF(BF76&gt;0,ROUND(BF76,0),0)</f>
        <v>657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193*2021*8470*A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660</v>
      </c>
      <c r="I790" s="276">
        <f>ROUND(BG66,0)</f>
        <v>51627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193*2021*8480*A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37229</v>
      </c>
      <c r="J791" s="276">
        <f>ROUND(BH67,0)</f>
        <v>34306</v>
      </c>
      <c r="K791" s="276">
        <f>ROUND(BH68,0)</f>
        <v>0</v>
      </c>
      <c r="L791" s="276">
        <f>ROUND(BH69,0)</f>
        <v>5328</v>
      </c>
      <c r="M791" s="276">
        <f>ROUND(BH70,0)</f>
        <v>0</v>
      </c>
      <c r="N791" s="276"/>
      <c r="O791" s="276"/>
      <c r="P791" s="276">
        <f>IF(BH76&gt;0,ROUND(BH76,0),0)</f>
        <v>1582</v>
      </c>
      <c r="Q791" s="276">
        <f>IF(BH77&gt;0,ROUND(BH77,0),0)</f>
        <v>0</v>
      </c>
      <c r="R791" s="276">
        <f>IF(BH78&gt;0,ROUND(BH78,0),0)</f>
        <v>12877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193*2021*8490*A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193*2021*8510*A</v>
      </c>
      <c r="B793" s="276"/>
      <c r="C793" s="278">
        <f>ROUND(BJ60,2)</f>
        <v>0</v>
      </c>
      <c r="D793" s="276">
        <f>ROUND(BJ61,0)</f>
        <v>65</v>
      </c>
      <c r="E793" s="276">
        <f>ROUND(BJ62,0)</f>
        <v>6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518</v>
      </c>
      <c r="J793" s="276">
        <f>ROUND(BJ67,0)</f>
        <v>4571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211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193*2021*8530*A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193*2021*8560*A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34018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1569</v>
      </c>
      <c r="Q795" s="276">
        <f>IF(BL77&gt;0,ROUND(BL77,0),0)</f>
        <v>0</v>
      </c>
      <c r="R795" s="276">
        <f>IF(BL78&gt;0,ROUND(BL78,0),0)</f>
        <v>12769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193*2021*8590*A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193*2021*8610*A</v>
      </c>
      <c r="B797" s="276"/>
      <c r="C797" s="278">
        <f>ROUND(BN60,2)</f>
        <v>4.72</v>
      </c>
      <c r="D797" s="276">
        <f>ROUND(BN61,0)</f>
        <v>620837</v>
      </c>
      <c r="E797" s="276">
        <f>ROUND(BN62,0)</f>
        <v>54857</v>
      </c>
      <c r="F797" s="276">
        <f>ROUND(BN63,0)</f>
        <v>27230</v>
      </c>
      <c r="G797" s="276">
        <f>ROUND(BN64,0)</f>
        <v>6022</v>
      </c>
      <c r="H797" s="276">
        <f>ROUND(BN65,0)</f>
        <v>14067</v>
      </c>
      <c r="I797" s="276">
        <f>ROUND(BN66,0)</f>
        <v>17340</v>
      </c>
      <c r="J797" s="276">
        <f>ROUND(BN67,0)</f>
        <v>130436</v>
      </c>
      <c r="K797" s="276">
        <f>ROUND(BN68,0)</f>
        <v>0</v>
      </c>
      <c r="L797" s="276">
        <f>ROUND(BN69,0)</f>
        <v>128287</v>
      </c>
      <c r="M797" s="276">
        <f>ROUND(BN70,0)</f>
        <v>126536</v>
      </c>
      <c r="N797" s="276"/>
      <c r="O797" s="276"/>
      <c r="P797" s="276">
        <f>IF(BN76&gt;0,ROUND(BN76,0),0)</f>
        <v>6016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193*2021*8620*A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6073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52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193*2021*8630*A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193*2021*8640*A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193*2021*8650*A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193*2021*8660*A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6065</v>
      </c>
      <c r="K802" s="276">
        <f>ROUND(BS68,0)</f>
        <v>0</v>
      </c>
      <c r="L802" s="276">
        <f>ROUND(BS69,0)</f>
        <v>178</v>
      </c>
      <c r="M802" s="276">
        <f>ROUND(BS70,0)</f>
        <v>0</v>
      </c>
      <c r="N802" s="276"/>
      <c r="O802" s="276"/>
      <c r="P802" s="276">
        <f>IF(BS76&gt;0,ROUND(BS76,0),0)</f>
        <v>280</v>
      </c>
      <c r="Q802" s="276">
        <f>IF(BS77&gt;0,ROUND(BS77,0),0)</f>
        <v>0</v>
      </c>
      <c r="R802" s="276">
        <f>IF(BS78&gt;0,ROUND(BS78,0),0)</f>
        <v>2276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193*2021*8670*A</v>
      </c>
      <c r="B803" s="276"/>
      <c r="C803" s="278">
        <f>ROUND(BT60,2)</f>
        <v>2.5299999999999998</v>
      </c>
      <c r="D803" s="276">
        <f>ROUND(BT61,0)</f>
        <v>281387</v>
      </c>
      <c r="E803" s="276">
        <f>ROUND(BT62,0)</f>
        <v>24863</v>
      </c>
      <c r="F803" s="276">
        <f>ROUND(BT63,0)</f>
        <v>0</v>
      </c>
      <c r="G803" s="276">
        <f>ROUND(BT64,0)</f>
        <v>3367</v>
      </c>
      <c r="H803" s="276">
        <f>ROUND(BT65,0)</f>
        <v>1572</v>
      </c>
      <c r="I803" s="276">
        <f>ROUND(BT66,0)</f>
        <v>12191</v>
      </c>
      <c r="J803" s="276">
        <f>ROUND(BT67,0)</f>
        <v>19170</v>
      </c>
      <c r="K803" s="276">
        <f>ROUND(BT68,0)</f>
        <v>0</v>
      </c>
      <c r="L803" s="276">
        <f>ROUND(BT69,0)</f>
        <v>15617</v>
      </c>
      <c r="M803" s="276">
        <f>ROUND(BT70,0)</f>
        <v>0</v>
      </c>
      <c r="N803" s="276"/>
      <c r="O803" s="276"/>
      <c r="P803" s="276">
        <f>IF(BT76&gt;0,ROUND(BT76,0),0)</f>
        <v>884</v>
      </c>
      <c r="Q803" s="276">
        <f>IF(BT77&gt;0,ROUND(BT77,0),0)</f>
        <v>0</v>
      </c>
      <c r="R803" s="276">
        <f>IF(BT78&gt;0,ROUND(BT78,0),0)</f>
        <v>7196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193*2021*8680*A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193*2021*8690*A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23323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1076</v>
      </c>
      <c r="Q805" s="276">
        <f>IF(BV77&gt;0,ROUND(BV77,0),0)</f>
        <v>0</v>
      </c>
      <c r="R805" s="276">
        <f>IF(BV78&gt;0,ROUND(BV78,0),0)</f>
        <v>8755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193*2021*8700*A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250842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193*2021*8710*A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193*2021*8720*A</v>
      </c>
      <c r="B808" s="276"/>
      <c r="C808" s="278">
        <f>ROUND(BY60,2)</f>
        <v>6.32</v>
      </c>
      <c r="D808" s="276">
        <f>ROUND(BY61,0)</f>
        <v>835892</v>
      </c>
      <c r="E808" s="276">
        <f>ROUND(BY62,0)</f>
        <v>73859</v>
      </c>
      <c r="F808" s="276">
        <f>ROUND(BY63,0)</f>
        <v>0</v>
      </c>
      <c r="G808" s="276">
        <f>ROUND(BY64,0)</f>
        <v>3186</v>
      </c>
      <c r="H808" s="276">
        <f>ROUND(BY65,0)</f>
        <v>460</v>
      </c>
      <c r="I808" s="276">
        <f>ROUND(BY66,0)</f>
        <v>394416</v>
      </c>
      <c r="J808" s="276">
        <f>ROUND(BY67,0)</f>
        <v>11740</v>
      </c>
      <c r="K808" s="276">
        <f>ROUND(BY68,0)</f>
        <v>0</v>
      </c>
      <c r="L808" s="276">
        <f>ROUND(BY69,0)</f>
        <v>25479</v>
      </c>
      <c r="M808" s="276">
        <f>ROUND(BY70,0)</f>
        <v>7836</v>
      </c>
      <c r="N808" s="276"/>
      <c r="O808" s="276"/>
      <c r="P808" s="276">
        <f>IF(BY76&gt;0,ROUND(BY76,0),0)</f>
        <v>541</v>
      </c>
      <c r="Q808" s="276">
        <f>IF(BY77&gt;0,ROUND(BY77,0),0)</f>
        <v>0</v>
      </c>
      <c r="R808" s="276">
        <f>IF(BY78&gt;0,ROUND(BY78,0),0)</f>
        <v>4407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193*2021*8730*A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193*2021*8740*A</v>
      </c>
      <c r="B810" s="276"/>
      <c r="C810" s="278">
        <f>ROUND(CA60,2)</f>
        <v>0.04</v>
      </c>
      <c r="D810" s="276">
        <f>ROUND(CA61,0)</f>
        <v>3991</v>
      </c>
      <c r="E810" s="276">
        <f>ROUND(CA62,0)</f>
        <v>353</v>
      </c>
      <c r="F810" s="276">
        <f>ROUND(CA63,0)</f>
        <v>0</v>
      </c>
      <c r="G810" s="276">
        <f>ROUND(CA64,0)</f>
        <v>5082</v>
      </c>
      <c r="H810" s="276">
        <f>ROUND(CA65,0)</f>
        <v>0</v>
      </c>
      <c r="I810" s="276">
        <f>ROUND(CA66,0)</f>
        <v>202229</v>
      </c>
      <c r="J810" s="276">
        <f>ROUND(CA67,0)</f>
        <v>0</v>
      </c>
      <c r="K810" s="276">
        <f>ROUND(CA68,0)</f>
        <v>0</v>
      </c>
      <c r="L810" s="276">
        <f>ROUND(CA69,0)</f>
        <v>1162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193*2021*8770*A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193*2021*8790*A</v>
      </c>
      <c r="B812" s="276"/>
      <c r="C812" s="278">
        <f>ROUND(CC60,2)</f>
        <v>2.0299999999999998</v>
      </c>
      <c r="D812" s="276">
        <f>ROUND(CC61,0)</f>
        <v>156821</v>
      </c>
      <c r="E812" s="276">
        <f>ROUND(CC62,0)</f>
        <v>13857</v>
      </c>
      <c r="F812" s="276">
        <f>ROUND(CC63,0)</f>
        <v>0</v>
      </c>
      <c r="G812" s="276">
        <f>ROUND(CC64,0)</f>
        <v>43493</v>
      </c>
      <c r="H812" s="276">
        <f>ROUND(CC65,0)</f>
        <v>0</v>
      </c>
      <c r="I812" s="276">
        <f>ROUND(CC66,0)</f>
        <v>35286</v>
      </c>
      <c r="J812" s="276">
        <f>ROUND(CC67,0)</f>
        <v>10390</v>
      </c>
      <c r="K812" s="276">
        <f>ROUND(CC68,0)</f>
        <v>0</v>
      </c>
      <c r="L812" s="276">
        <f>ROUND(CC69,0)</f>
        <v>17681768</v>
      </c>
      <c r="M812" s="276">
        <f>ROUND(CC70,0)</f>
        <v>1464137</v>
      </c>
      <c r="N812" s="276"/>
      <c r="O812" s="276"/>
      <c r="P812" s="276">
        <f>IF(CC76&gt;0,ROUND(CC76,0),0)</f>
        <v>479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193*2021*9000*A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1431964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213.14</v>
      </c>
      <c r="D815" s="277">
        <f t="shared" si="22"/>
        <v>20240192</v>
      </c>
      <c r="E815" s="277">
        <f t="shared" si="22"/>
        <v>1788419</v>
      </c>
      <c r="F815" s="277">
        <f t="shared" si="22"/>
        <v>3793546</v>
      </c>
      <c r="G815" s="277">
        <f t="shared" si="22"/>
        <v>5921174</v>
      </c>
      <c r="H815" s="277">
        <f t="shared" si="22"/>
        <v>598966</v>
      </c>
      <c r="I815" s="277">
        <f t="shared" si="22"/>
        <v>4406040</v>
      </c>
      <c r="J815" s="277">
        <f t="shared" si="22"/>
        <v>1555397</v>
      </c>
      <c r="K815" s="277">
        <f t="shared" si="22"/>
        <v>159173</v>
      </c>
      <c r="L815" s="277">
        <f>SUM(L734:L813)+SUM(U734:U813)</f>
        <v>19492633</v>
      </c>
      <c r="M815" s="277">
        <f>SUM(M734:M813)+SUM(V734:V813)</f>
        <v>1915239</v>
      </c>
      <c r="N815" s="277">
        <f t="shared" ref="N815:Y815" si="23">SUM(N734:N813)</f>
        <v>123433624</v>
      </c>
      <c r="O815" s="277">
        <f t="shared" si="23"/>
        <v>21555233</v>
      </c>
      <c r="P815" s="277">
        <f t="shared" si="23"/>
        <v>71735</v>
      </c>
      <c r="Q815" s="277">
        <f t="shared" si="23"/>
        <v>16640</v>
      </c>
      <c r="R815" s="277">
        <f t="shared" si="23"/>
        <v>431369</v>
      </c>
      <c r="S815" s="277">
        <f t="shared" si="23"/>
        <v>298813</v>
      </c>
      <c r="T815" s="281">
        <f t="shared" si="23"/>
        <v>52</v>
      </c>
      <c r="U815" s="277">
        <f t="shared" si="23"/>
        <v>1431964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24225262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213.14</v>
      </c>
      <c r="D816" s="277">
        <f>CE61</f>
        <v>20240194.509999998</v>
      </c>
      <c r="E816" s="277">
        <f>CE62</f>
        <v>1788419</v>
      </c>
      <c r="F816" s="277">
        <f>CE63</f>
        <v>3793546.08</v>
      </c>
      <c r="G816" s="277">
        <f>CE64</f>
        <v>5921174.1900000004</v>
      </c>
      <c r="H816" s="280">
        <f>CE65</f>
        <v>598965.25999999989</v>
      </c>
      <c r="I816" s="280">
        <f>CE66</f>
        <v>4406041.7000000011</v>
      </c>
      <c r="J816" s="280">
        <f>CE67</f>
        <v>1555397</v>
      </c>
      <c r="K816" s="280">
        <f>CE68</f>
        <v>159172.19999999998</v>
      </c>
      <c r="L816" s="280">
        <f>CE69</f>
        <v>19492631.018940683</v>
      </c>
      <c r="M816" s="280">
        <f>CE70</f>
        <v>1915239.0199999998</v>
      </c>
      <c r="N816" s="277">
        <f>CE75</f>
        <v>123433623.95000002</v>
      </c>
      <c r="O816" s="277">
        <f>CE73</f>
        <v>21555233.02</v>
      </c>
      <c r="P816" s="277">
        <f>CE76</f>
        <v>71733.350000000006</v>
      </c>
      <c r="Q816" s="277">
        <f>CE77</f>
        <v>16640.39</v>
      </c>
      <c r="R816" s="277">
        <f>CE78</f>
        <v>431371.16188850946</v>
      </c>
      <c r="S816" s="277">
        <f>CE79</f>
        <v>298813</v>
      </c>
      <c r="T816" s="281">
        <f>CE80</f>
        <v>52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24225262.808940683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20240194.510000009</v>
      </c>
      <c r="E817" s="180">
        <f>C379</f>
        <v>1788419.0300000005</v>
      </c>
      <c r="F817" s="180">
        <f>C380</f>
        <v>3793546.08</v>
      </c>
      <c r="G817" s="240">
        <f>C381</f>
        <v>5921174.1899999976</v>
      </c>
      <c r="H817" s="240">
        <f>C382</f>
        <v>598965.26</v>
      </c>
      <c r="I817" s="240">
        <f>C383</f>
        <v>4406041.700000002</v>
      </c>
      <c r="J817" s="240">
        <f>C384</f>
        <v>1555397.0999999999</v>
      </c>
      <c r="K817" s="240">
        <f>C385</f>
        <v>159172.20000000001</v>
      </c>
      <c r="L817" s="240">
        <f>C386+C387+C388+C389</f>
        <v>19492631.018940751</v>
      </c>
      <c r="M817" s="240">
        <f>C370</f>
        <v>1915239.02</v>
      </c>
      <c r="N817" s="180">
        <f>D361</f>
        <v>123433623.95000002</v>
      </c>
      <c r="O817" s="180">
        <f>C359</f>
        <v>21555233.019999996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MOUNT CARMEL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H-193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982 E. COLUMBIA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COLVILLE, WA  99114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H-193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MOUNT CARMEL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Stevens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Robert Campbell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509-685-2406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509-685-2492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893</v>
      </c>
      <c r="G23" s="21">
        <f>data!D111</f>
        <v>4716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189</v>
      </c>
      <c r="G26" s="13">
        <f>data!D114</f>
        <v>361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21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5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MOUNT CARMEL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454</v>
      </c>
      <c r="C7" s="48">
        <f>data!B139</f>
        <v>3038</v>
      </c>
      <c r="D7" s="48">
        <f>data!B140</f>
        <v>43612.434640589578</v>
      </c>
      <c r="E7" s="48">
        <f>data!B141</f>
        <v>11495194.889999999</v>
      </c>
      <c r="F7" s="48">
        <f>data!B142</f>
        <v>48725856.380000003</v>
      </c>
      <c r="G7" s="48">
        <f>data!B141+data!B142</f>
        <v>60221051.270000003</v>
      </c>
    </row>
    <row r="8" spans="1:13" ht="20.149999999999999" customHeight="1" x14ac:dyDescent="0.35">
      <c r="A8" s="23" t="s">
        <v>297</v>
      </c>
      <c r="B8" s="48">
        <f>data!C138</f>
        <v>254</v>
      </c>
      <c r="C8" s="48">
        <f>data!C139</f>
        <v>1025</v>
      </c>
      <c r="D8" s="48">
        <f>data!C140</f>
        <v>21121.369981649743</v>
      </c>
      <c r="E8" s="48">
        <f>data!C141</f>
        <v>5674946.2700000005</v>
      </c>
      <c r="F8" s="48">
        <f>data!C142</f>
        <v>23597784.640000001</v>
      </c>
      <c r="G8" s="48">
        <f>data!C141+data!C142</f>
        <v>29272730.91</v>
      </c>
    </row>
    <row r="9" spans="1:13" ht="20.149999999999999" customHeight="1" x14ac:dyDescent="0.35">
      <c r="A9" s="23" t="s">
        <v>1058</v>
      </c>
      <c r="B9" s="48">
        <f>data!D138</f>
        <v>185</v>
      </c>
      <c r="C9" s="48">
        <f>data!D139</f>
        <v>653.01000000000931</v>
      </c>
      <c r="D9" s="48">
        <f>data!D140</f>
        <v>26453.195377760661</v>
      </c>
      <c r="E9" s="48">
        <f>data!D141</f>
        <v>4385091.8599999994</v>
      </c>
      <c r="F9" s="48">
        <f>data!D142</f>
        <v>29554749.91</v>
      </c>
      <c r="G9" s="48">
        <f>data!D141+data!D142</f>
        <v>33939841.769999996</v>
      </c>
    </row>
    <row r="10" spans="1:13" ht="20.149999999999999" customHeight="1" x14ac:dyDescent="0.35">
      <c r="A10" s="111" t="s">
        <v>203</v>
      </c>
      <c r="B10" s="48">
        <f>data!E138</f>
        <v>893</v>
      </c>
      <c r="C10" s="48">
        <f>data!E139</f>
        <v>4716.0100000000093</v>
      </c>
      <c r="D10" s="48">
        <f>data!E140</f>
        <v>91186.999999999971</v>
      </c>
      <c r="E10" s="48">
        <f>data!E141</f>
        <v>21555233.02</v>
      </c>
      <c r="F10" s="48">
        <f>data!E142</f>
        <v>101878390.93000001</v>
      </c>
      <c r="G10" s="48">
        <f>data!E141+data!E142</f>
        <v>123433623.95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MOUNT CARMEL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1376355.5200000005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3112.1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-29011.57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398743.75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39219.229999999996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1788419.0300000005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63034.44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96137.76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159172.20000000001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40729.08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387266.93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427996.01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6988.59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996979.1100000001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1003967.7000000001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MOUNT CARMEL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169015.18</v>
      </c>
      <c r="D7" s="21">
        <f>data!C195</f>
        <v>0</v>
      </c>
      <c r="E7" s="21">
        <f>data!D195</f>
        <v>0</v>
      </c>
      <c r="F7" s="21">
        <f>data!E195</f>
        <v>169015.18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3486636.92</v>
      </c>
      <c r="D8" s="21">
        <f>data!C196</f>
        <v>0</v>
      </c>
      <c r="E8" s="21">
        <f>data!D196</f>
        <v>0</v>
      </c>
      <c r="F8" s="21">
        <f>data!E196</f>
        <v>3486636.92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40012602.200000003</v>
      </c>
      <c r="D9" s="21">
        <f>data!C197</f>
        <v>37964.800000000003</v>
      </c>
      <c r="E9" s="21">
        <f>data!D197</f>
        <v>0</v>
      </c>
      <c r="F9" s="21">
        <f>data!E197</f>
        <v>40050567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1054203.6599999999</v>
      </c>
      <c r="D11" s="21">
        <f>data!C199</f>
        <v>0</v>
      </c>
      <c r="E11" s="21">
        <f>data!D199</f>
        <v>0</v>
      </c>
      <c r="F11" s="21">
        <f>data!E199</f>
        <v>1054203.6599999999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14371266.629999999</v>
      </c>
      <c r="D12" s="21">
        <f>data!C200</f>
        <v>107625.73999999999</v>
      </c>
      <c r="E12" s="21">
        <f>data!D200</f>
        <v>0</v>
      </c>
      <c r="F12" s="21">
        <f>data!E200</f>
        <v>14478892.369999999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26133.879999999888</v>
      </c>
      <c r="D14" s="21">
        <f>data!C202</f>
        <v>0</v>
      </c>
      <c r="E14" s="21">
        <f>data!D202</f>
        <v>0</v>
      </c>
      <c r="F14" s="21">
        <f>data!E202</f>
        <v>26133.879999999888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345504.26</v>
      </c>
      <c r="D15" s="21">
        <f>data!C203</f>
        <v>-145590.54</v>
      </c>
      <c r="E15" s="21">
        <f>data!D203</f>
        <v>-1481210.9100000001</v>
      </c>
      <c r="F15" s="21">
        <f>data!E203</f>
        <v>1681124.6300000001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59465362.730000004</v>
      </c>
      <c r="D16" s="21">
        <f>data!C204</f>
        <v>0</v>
      </c>
      <c r="E16" s="21">
        <f>data!D204</f>
        <v>-1481210.9100000001</v>
      </c>
      <c r="F16" s="21">
        <f>data!E204</f>
        <v>60946573.640000001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17427124.359999999</v>
      </c>
      <c r="D25" s="21">
        <f>data!C210</f>
        <v>1019585.0700000001</v>
      </c>
      <c r="E25" s="21">
        <f>data!D210</f>
        <v>0</v>
      </c>
      <c r="F25" s="21">
        <f>data!E210</f>
        <v>18446709.43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865363.01</v>
      </c>
      <c r="D27" s="21">
        <f>data!C212</f>
        <v>53373.060000000005</v>
      </c>
      <c r="E27" s="21">
        <f>data!D212</f>
        <v>0</v>
      </c>
      <c r="F27" s="21">
        <f>data!E212</f>
        <v>918736.07000000007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12650676.289999999</v>
      </c>
      <c r="D28" s="21">
        <f>data!C213</f>
        <v>480576.54999999987</v>
      </c>
      <c r="E28" s="21">
        <f>data!D213</f>
        <v>-2.10000000009313</v>
      </c>
      <c r="F28" s="21">
        <f>data!E213</f>
        <v>13131254.939999999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3491241.85</v>
      </c>
      <c r="D30" s="21">
        <f>data!C215</f>
        <v>1860.3200000000011</v>
      </c>
      <c r="E30" s="21">
        <f>data!D215</f>
        <v>0</v>
      </c>
      <c r="F30" s="21">
        <f>data!E215</f>
        <v>3493102.17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34434405.509999998</v>
      </c>
      <c r="D32" s="21">
        <f>data!C217</f>
        <v>1555395</v>
      </c>
      <c r="E32" s="21">
        <f>data!D217</f>
        <v>-2.10000000009313</v>
      </c>
      <c r="F32" s="21">
        <f>data!E217</f>
        <v>35989802.609999999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MOUNT CARMEL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847275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34060388.920000002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17471834.990000002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749962.03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4130946.4699999997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4501664.950000002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283131.09999999998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61197928.460000008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339.79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271263.56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1220471.3999999999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1491734.96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63536938.420000009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MOUNT CARMEL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229007.28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14394035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6744566.7899999991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74170.649999999994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796489.25999999989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4975.63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8754111.0299999993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169015.18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3486636.92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40050567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1054203.6599999999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14478892.369999999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26133.879999999888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1681124.63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60946573.640000001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35989802.610000007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24956771.029999994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22647.65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22647.65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33733529.709999993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MOUNT CARMEL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923354.33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2200348.39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6182828.6299999999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9306531.3499999996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1386912.42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1386912.42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-22995.58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23207923.52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23184927.940000001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23184927.940000001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-144842.00000008338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-144842.00000008338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33733529.709999919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MOUNT CARMEL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21555233.019999996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101878390.93000002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123433623.95000002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847275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61197928.460000001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1491734.96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63536938.420000002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59896685.530000016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1915239.02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1915239.02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61811924.550000019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20240194.510000009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1788419.0300000005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3793546.08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5921174.1899999976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598965.26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4406041.700000002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1555397.0999999999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159172.20000000001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427996.01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1003967.7000000001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18060667.30894075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57955541.088940769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3856383.4610592499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3856383.4610592499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3856383.4610592499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MOUNT CARMEL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4716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38.789999999999992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3848606.2700000005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340062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1414291.7100000002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260446.23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704.74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683816.33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269932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15272.369999999997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-2527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6830604.6500000013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6618448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8824710.8200000003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813403.17999999993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9638114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12448.98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16640.39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101324.58315812938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298813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21.23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MOUNT CARMEL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361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189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11.190000000000001</v>
      </c>
      <c r="I42" s="26">
        <f>data!P60</f>
        <v>16.399999999999999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1410941.7</v>
      </c>
      <c r="I43" s="14">
        <f>data!P61</f>
        <v>1691562.37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124670</v>
      </c>
      <c r="I44" s="14">
        <f>data!P62</f>
        <v>149466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4622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54973.340000000011</v>
      </c>
      <c r="I46" s="14">
        <f>data!P64</f>
        <v>1136530.5499999998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83.710000000000008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2803.79</v>
      </c>
      <c r="I48" s="14">
        <f>data!P66</f>
        <v>181923.11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2553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26273</v>
      </c>
      <c r="I49" s="14">
        <f>data!P67</f>
        <v>247897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3597.4800000000005</v>
      </c>
      <c r="I51" s="14">
        <f>data!P69</f>
        <v>8794.4699999999993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-2306.5</v>
      </c>
      <c r="I52" s="14">
        <f>-data!P70</f>
        <v>-1790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2553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1625574.81</v>
      </c>
      <c r="I53" s="14">
        <f>data!P71</f>
        <v>3414467.21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11545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1299095</v>
      </c>
      <c r="I55" s="48">
        <f>+data!M681</f>
        <v>3143184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2180031</v>
      </c>
      <c r="I56" s="14">
        <f>data!P73</f>
        <v>1036127.73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244247</v>
      </c>
      <c r="I57" s="14">
        <f>data!P74</f>
        <v>14063736.330000009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2424278</v>
      </c>
      <c r="I58" s="14">
        <f>data!P75</f>
        <v>15099864.06000001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117.73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1211.7</v>
      </c>
      <c r="I60" s="14">
        <f>data!P76</f>
        <v>11432.75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958.22655150916557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9862.2535671762162</v>
      </c>
      <c r="I62" s="14">
        <f>data!P78</f>
        <v>93053.296583423202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9.07</v>
      </c>
      <c r="I64" s="26">
        <f>data!P80</f>
        <v>7.4499999999999993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MOUNT CARMEL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1.3</v>
      </c>
      <c r="D74" s="26">
        <f>data!R60</f>
        <v>5.14</v>
      </c>
      <c r="E74" s="26">
        <f>data!S60</f>
        <v>-0.01</v>
      </c>
      <c r="F74" s="26">
        <f>data!T60</f>
        <v>0</v>
      </c>
      <c r="G74" s="26">
        <f>data!U60</f>
        <v>18.339999999999996</v>
      </c>
      <c r="H74" s="26">
        <f>data!V60</f>
        <v>4.9999999999999991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174584.27</v>
      </c>
      <c r="D75" s="14">
        <f>data!R61</f>
        <v>1136741.6800000002</v>
      </c>
      <c r="E75" s="14">
        <f>data!S61</f>
        <v>-1323.6399999999999</v>
      </c>
      <c r="F75" s="14">
        <f>data!T61</f>
        <v>0</v>
      </c>
      <c r="G75" s="14">
        <f>data!U61</f>
        <v>1200157.77</v>
      </c>
      <c r="H75" s="14">
        <f>data!V61</f>
        <v>406458.27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15426</v>
      </c>
      <c r="D76" s="14">
        <f>data!R62</f>
        <v>100442</v>
      </c>
      <c r="E76" s="14">
        <f>data!S62</f>
        <v>-117</v>
      </c>
      <c r="F76" s="14">
        <f>data!T62</f>
        <v>0</v>
      </c>
      <c r="G76" s="14">
        <f>data!U62</f>
        <v>106046</v>
      </c>
      <c r="H76" s="14">
        <f>data!V62</f>
        <v>35915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6974.36</v>
      </c>
      <c r="H77" s="14">
        <f>data!V63</f>
        <v>8800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52820.63</v>
      </c>
      <c r="E78" s="14">
        <f>data!S64</f>
        <v>-43707.3</v>
      </c>
      <c r="F78" s="14">
        <f>data!T64</f>
        <v>0</v>
      </c>
      <c r="G78" s="14">
        <f>data!U64</f>
        <v>740508.45999999985</v>
      </c>
      <c r="H78" s="14">
        <f>data!V64</f>
        <v>26249.140000000003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1664.1399999999996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246.17</v>
      </c>
      <c r="E80" s="14">
        <f>data!S66</f>
        <v>19124.39</v>
      </c>
      <c r="F80" s="14">
        <f>data!T66</f>
        <v>0</v>
      </c>
      <c r="G80" s="14">
        <f>data!U66</f>
        <v>951381.6100000001</v>
      </c>
      <c r="H80" s="14">
        <f>data!V66</f>
        <v>4354.2800000000007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20512</v>
      </c>
      <c r="D81" s="14">
        <f>data!R67</f>
        <v>1849</v>
      </c>
      <c r="E81" s="14">
        <f>data!S67</f>
        <v>0</v>
      </c>
      <c r="F81" s="14">
        <f>data!T67</f>
        <v>0</v>
      </c>
      <c r="G81" s="14">
        <f>data!U67</f>
        <v>35731</v>
      </c>
      <c r="H81" s="14">
        <f>data!V67</f>
        <v>57767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34954.559999999998</v>
      </c>
      <c r="H82" s="14">
        <f>data!V68</f>
        <v>159.12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10953.43</v>
      </c>
      <c r="D83" s="14">
        <f>data!R69</f>
        <v>18200</v>
      </c>
      <c r="E83" s="14">
        <f>data!S69</f>
        <v>0</v>
      </c>
      <c r="F83" s="14">
        <f>data!T69</f>
        <v>0</v>
      </c>
      <c r="G83" s="14">
        <f>data!U69</f>
        <v>32642.79</v>
      </c>
      <c r="H83" s="14">
        <f>data!V69</f>
        <v>1109.51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349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221475.69999999998</v>
      </c>
      <c r="D85" s="14">
        <f>data!R71</f>
        <v>1311963.6199999999</v>
      </c>
      <c r="E85" s="14">
        <f>data!S71</f>
        <v>-26023.550000000003</v>
      </c>
      <c r="F85" s="14">
        <f>data!T71</f>
        <v>0</v>
      </c>
      <c r="G85" s="14">
        <f>data!U71</f>
        <v>3108745.5500000003</v>
      </c>
      <c r="H85" s="14">
        <f>data!V71</f>
        <v>540812.32000000007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250084</v>
      </c>
      <c r="D87" s="48">
        <f>+data!M683</f>
        <v>697649</v>
      </c>
      <c r="E87" s="48">
        <f>+data!M684</f>
        <v>-12137</v>
      </c>
      <c r="F87" s="48">
        <f>+data!M685</f>
        <v>0</v>
      </c>
      <c r="G87" s="48">
        <f>+data!M686</f>
        <v>1826846</v>
      </c>
      <c r="H87" s="48">
        <f>+data!M687</f>
        <v>535137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296117</v>
      </c>
      <c r="D88" s="14">
        <f>data!R73</f>
        <v>528045</v>
      </c>
      <c r="E88" s="14">
        <f>data!S73</f>
        <v>0</v>
      </c>
      <c r="F88" s="14">
        <f>data!T73</f>
        <v>0</v>
      </c>
      <c r="G88" s="14">
        <f>data!U73</f>
        <v>1622372.92</v>
      </c>
      <c r="H88" s="14">
        <f>data!V73</f>
        <v>303225.44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1108419</v>
      </c>
      <c r="D89" s="14">
        <f>data!R74</f>
        <v>5099465.5</v>
      </c>
      <c r="E89" s="14">
        <f>data!S74</f>
        <v>0</v>
      </c>
      <c r="F89" s="14">
        <f>data!T74</f>
        <v>0</v>
      </c>
      <c r="G89" s="14">
        <f>data!U74</f>
        <v>14770551.390000001</v>
      </c>
      <c r="H89" s="14">
        <f>data!V74</f>
        <v>3105538.48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1404536</v>
      </c>
      <c r="D90" s="14">
        <f>data!R75</f>
        <v>5627510.5</v>
      </c>
      <c r="E90" s="14">
        <f>data!S75</f>
        <v>0</v>
      </c>
      <c r="F90" s="14">
        <f>data!T75</f>
        <v>0</v>
      </c>
      <c r="G90" s="14">
        <f>data!U75</f>
        <v>16392924.310000001</v>
      </c>
      <c r="H90" s="14">
        <f>data!V75</f>
        <v>3408763.92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945.96999999999991</v>
      </c>
      <c r="D92" s="14">
        <f>data!R76</f>
        <v>85.28</v>
      </c>
      <c r="E92" s="14">
        <f>data!S76</f>
        <v>0</v>
      </c>
      <c r="F92" s="14">
        <f>data!T76</f>
        <v>0</v>
      </c>
      <c r="G92" s="14">
        <f>data!U76</f>
        <v>1647.8600000000001</v>
      </c>
      <c r="H92" s="14">
        <f>data!V76</f>
        <v>2664.17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7699.4272566985919</v>
      </c>
      <c r="D94" s="14">
        <f>data!R78</f>
        <v>694.10991516777062</v>
      </c>
      <c r="E94" s="14">
        <f>data!S78</f>
        <v>0</v>
      </c>
      <c r="F94" s="14">
        <f>data!T78</f>
        <v>0</v>
      </c>
      <c r="G94" s="14">
        <f>data!U78</f>
        <v>13412.241613606504</v>
      </c>
      <c r="H94" s="14">
        <f>data!V78</f>
        <v>21684.179323317538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0.98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MOUNT CARMEL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16.240000000000002</v>
      </c>
      <c r="E106" s="26">
        <f>data!Z60</f>
        <v>0</v>
      </c>
      <c r="F106" s="26">
        <f>data!AA60</f>
        <v>1.4900000000000002</v>
      </c>
      <c r="G106" s="26">
        <f>data!AB60</f>
        <v>7.07</v>
      </c>
      <c r="H106" s="26">
        <f>data!AC60</f>
        <v>6.71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1385303.27</v>
      </c>
      <c r="E107" s="14">
        <f>data!Z61</f>
        <v>0</v>
      </c>
      <c r="F107" s="14">
        <f>data!AA61</f>
        <v>209381.12</v>
      </c>
      <c r="G107" s="14">
        <f>data!AB61</f>
        <v>895158.38</v>
      </c>
      <c r="H107" s="14">
        <f>data!AC61</f>
        <v>590088.29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122405</v>
      </c>
      <c r="E108" s="14">
        <f>data!Z62</f>
        <v>0</v>
      </c>
      <c r="F108" s="14">
        <f>data!AA62</f>
        <v>18501</v>
      </c>
      <c r="G108" s="14">
        <f>data!AB62</f>
        <v>79096</v>
      </c>
      <c r="H108" s="14">
        <f>data!AC62</f>
        <v>52140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3200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125645.19000000002</v>
      </c>
      <c r="E110" s="14">
        <f>data!Z64</f>
        <v>0</v>
      </c>
      <c r="F110" s="14">
        <f>data!AA64</f>
        <v>49470.619999999995</v>
      </c>
      <c r="G110" s="14">
        <f>data!AB64</f>
        <v>2838456.2</v>
      </c>
      <c r="H110" s="14">
        <f>data!AC64</f>
        <v>79340.759999999995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1094.17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1187704.97</v>
      </c>
      <c r="E112" s="14">
        <f>data!Z66</f>
        <v>0</v>
      </c>
      <c r="F112" s="14">
        <f>data!AA66</f>
        <v>94612.94</v>
      </c>
      <c r="G112" s="14">
        <f>data!AB66</f>
        <v>59396.71</v>
      </c>
      <c r="H112" s="14">
        <f>data!AC66</f>
        <v>3136.3900000000003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103253</v>
      </c>
      <c r="E113" s="14">
        <f>data!Z67</f>
        <v>0</v>
      </c>
      <c r="F113" s="14">
        <f>data!AA67</f>
        <v>17473</v>
      </c>
      <c r="G113" s="14">
        <f>data!AB67</f>
        <v>19509</v>
      </c>
      <c r="H113" s="14">
        <f>data!AC67</f>
        <v>11620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28079.88</v>
      </c>
      <c r="E114" s="14">
        <f>data!Z68</f>
        <v>0</v>
      </c>
      <c r="F114" s="14">
        <f>data!AA68</f>
        <v>0</v>
      </c>
      <c r="G114" s="14">
        <f>data!AB68</f>
        <v>95978.639999999985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25364.71</v>
      </c>
      <c r="E115" s="14">
        <f>data!Z69</f>
        <v>0</v>
      </c>
      <c r="F115" s="14">
        <f>data!AA69</f>
        <v>0</v>
      </c>
      <c r="G115" s="14">
        <f>data!AB69</f>
        <v>10645.95</v>
      </c>
      <c r="H115" s="14">
        <f>data!AC69</f>
        <v>2390.9900000000002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-1043.21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2978850.1899999995</v>
      </c>
      <c r="E117" s="14">
        <f>data!Z71</f>
        <v>0</v>
      </c>
      <c r="F117" s="14">
        <f>data!AA71</f>
        <v>389438.68</v>
      </c>
      <c r="G117" s="14">
        <f>data!AB71</f>
        <v>4000397.6700000004</v>
      </c>
      <c r="H117" s="14">
        <f>data!AC71</f>
        <v>738716.43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2238449</v>
      </c>
      <c r="E119" s="48">
        <f>+data!M691</f>
        <v>0</v>
      </c>
      <c r="F119" s="48">
        <f>+data!M692</f>
        <v>276643</v>
      </c>
      <c r="G119" s="48">
        <f>+data!M693</f>
        <v>2166155</v>
      </c>
      <c r="H119" s="48">
        <f>+data!M694</f>
        <v>417840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1198757.3199999998</v>
      </c>
      <c r="E120" s="14">
        <f>data!Z73</f>
        <v>0</v>
      </c>
      <c r="F120" s="14">
        <f>data!AA73</f>
        <v>0</v>
      </c>
      <c r="G120" s="14">
        <f>data!AB73</f>
        <v>3706315.19</v>
      </c>
      <c r="H120" s="14">
        <f>data!AC73</f>
        <v>857598.04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28755183.849999998</v>
      </c>
      <c r="E121" s="14">
        <f>data!Z74</f>
        <v>0</v>
      </c>
      <c r="F121" s="14">
        <f>data!AA74</f>
        <v>1723353.0299999998</v>
      </c>
      <c r="G121" s="14">
        <f>data!AB74</f>
        <v>11908619.160000002</v>
      </c>
      <c r="H121" s="14">
        <f>data!AC74</f>
        <v>1069887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29953941.169999998</v>
      </c>
      <c r="E122" s="14">
        <f>data!Z75</f>
        <v>0</v>
      </c>
      <c r="F122" s="14">
        <f>data!AA75</f>
        <v>1723353.0299999998</v>
      </c>
      <c r="G122" s="14">
        <f>data!AB75</f>
        <v>15614934.350000001</v>
      </c>
      <c r="H122" s="14">
        <f>data!AC75</f>
        <v>1927485.04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4761.9299999999994</v>
      </c>
      <c r="E124" s="14">
        <f>data!Z76</f>
        <v>0</v>
      </c>
      <c r="F124" s="14">
        <f>data!AA76</f>
        <v>805.84999999999991</v>
      </c>
      <c r="G124" s="14">
        <f>data!AB76</f>
        <v>899.75</v>
      </c>
      <c r="H124" s="14">
        <f>data!AC76</f>
        <v>535.9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38758.241420436934</v>
      </c>
      <c r="E126" s="14">
        <f>data!Z78</f>
        <v>0</v>
      </c>
      <c r="F126" s="14">
        <f>data!AA78</f>
        <v>6558.9642957076439</v>
      </c>
      <c r="G126" s="14">
        <f>data!AB78</f>
        <v>7323.2340076477676</v>
      </c>
      <c r="H126" s="14">
        <f>data!AC78</f>
        <v>4361.7906137242999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MOUNT CARMEL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15.729999999999999</v>
      </c>
      <c r="D138" s="26">
        <f>data!AF60</f>
        <v>0</v>
      </c>
      <c r="E138" s="26">
        <f>data!AG60</f>
        <v>17.12</v>
      </c>
      <c r="F138" s="26">
        <f>data!AH60</f>
        <v>0</v>
      </c>
      <c r="G138" s="26">
        <f>data!AI60</f>
        <v>0</v>
      </c>
      <c r="H138" s="26">
        <f>data!AJ60</f>
        <v>2.86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1389642.0699999998</v>
      </c>
      <c r="D139" s="14">
        <f>data!AF61</f>
        <v>0</v>
      </c>
      <c r="E139" s="14">
        <f>data!AG61</f>
        <v>2049903.55</v>
      </c>
      <c r="F139" s="14">
        <f>data!AH61</f>
        <v>0</v>
      </c>
      <c r="G139" s="14">
        <f>data!AI61</f>
        <v>0</v>
      </c>
      <c r="H139" s="14">
        <f>data!AJ61</f>
        <v>294009.37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122788</v>
      </c>
      <c r="D140" s="14">
        <f>data!AF62</f>
        <v>0</v>
      </c>
      <c r="E140" s="14">
        <f>data!AG62</f>
        <v>181129</v>
      </c>
      <c r="F140" s="14">
        <f>data!AH62</f>
        <v>0</v>
      </c>
      <c r="G140" s="14">
        <f>data!AI62</f>
        <v>0</v>
      </c>
      <c r="H140" s="14">
        <f>data!AJ62</f>
        <v>25979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2072767.3699999996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18942.22</v>
      </c>
      <c r="D142" s="14">
        <f>data!AF64</f>
        <v>0</v>
      </c>
      <c r="E142" s="14">
        <f>data!AG64</f>
        <v>218737.62</v>
      </c>
      <c r="F142" s="14">
        <f>data!AH64</f>
        <v>0</v>
      </c>
      <c r="G142" s="14">
        <f>data!AI64</f>
        <v>0</v>
      </c>
      <c r="H142" s="14">
        <f>data!AJ64</f>
        <v>48696.909999999989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2125.7599999999998</v>
      </c>
      <c r="D144" s="14">
        <f>data!AF66</f>
        <v>0</v>
      </c>
      <c r="E144" s="14">
        <f>data!AG66</f>
        <v>42102.31</v>
      </c>
      <c r="F144" s="14">
        <f>data!AH66</f>
        <v>0</v>
      </c>
      <c r="G144" s="14">
        <f>data!AI66</f>
        <v>0</v>
      </c>
      <c r="H144" s="14">
        <f>data!AJ66</f>
        <v>886.21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91786</v>
      </c>
      <c r="D145" s="14">
        <f>data!AF67</f>
        <v>0</v>
      </c>
      <c r="E145" s="14">
        <f>data!AG67</f>
        <v>99354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10085.119999999999</v>
      </c>
      <c r="D147" s="14">
        <f>data!AF69</f>
        <v>0</v>
      </c>
      <c r="E147" s="14">
        <f>data!AG69</f>
        <v>7537.57</v>
      </c>
      <c r="F147" s="14">
        <f>data!AH69</f>
        <v>0</v>
      </c>
      <c r="G147" s="14">
        <f>data!AI69</f>
        <v>0</v>
      </c>
      <c r="H147" s="14">
        <f>data!AJ69</f>
        <v>1439.77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-449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1634920.17</v>
      </c>
      <c r="D149" s="14">
        <f>data!AF71</f>
        <v>0</v>
      </c>
      <c r="E149" s="14">
        <f>data!AG71</f>
        <v>4671531.42</v>
      </c>
      <c r="F149" s="14">
        <f>data!AH71</f>
        <v>0</v>
      </c>
      <c r="G149" s="14">
        <f>data!AI71</f>
        <v>0</v>
      </c>
      <c r="H149" s="14">
        <f>data!AJ71</f>
        <v>371011.26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1175378</v>
      </c>
      <c r="D151" s="48">
        <f>+data!M697</f>
        <v>0</v>
      </c>
      <c r="E151" s="48">
        <f>+data!M698</f>
        <v>3303887</v>
      </c>
      <c r="F151" s="48">
        <f>+data!M699</f>
        <v>0</v>
      </c>
      <c r="G151" s="48">
        <f>+data!M700</f>
        <v>0</v>
      </c>
      <c r="H151" s="48">
        <f>+data!M701</f>
        <v>277059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503809</v>
      </c>
      <c r="D152" s="14">
        <f>data!AF73</f>
        <v>0</v>
      </c>
      <c r="E152" s="14">
        <f>data!AG73</f>
        <v>450821.56</v>
      </c>
      <c r="F152" s="14">
        <f>data!AH73</f>
        <v>0</v>
      </c>
      <c r="G152" s="14">
        <f>data!AI73</f>
        <v>0</v>
      </c>
      <c r="H152" s="14">
        <f>data!AJ73</f>
        <v>47302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2581821</v>
      </c>
      <c r="D153" s="14">
        <f>data!AF74</f>
        <v>0</v>
      </c>
      <c r="E153" s="14">
        <f>data!AG74</f>
        <v>15890846.01</v>
      </c>
      <c r="F153" s="14">
        <f>data!AH74</f>
        <v>0</v>
      </c>
      <c r="G153" s="14">
        <f>data!AI74</f>
        <v>0</v>
      </c>
      <c r="H153" s="14">
        <f>data!AJ74</f>
        <v>743320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3085630</v>
      </c>
      <c r="D154" s="14">
        <f>data!AF75</f>
        <v>0</v>
      </c>
      <c r="E154" s="14">
        <f>data!AG75</f>
        <v>16341667.57</v>
      </c>
      <c r="F154" s="14">
        <f>data!AH75</f>
        <v>0</v>
      </c>
      <c r="G154" s="14">
        <f>data!AI75</f>
        <v>0</v>
      </c>
      <c r="H154" s="14">
        <f>data!AJ75</f>
        <v>790622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4233.1000000000004</v>
      </c>
      <c r="D156" s="14">
        <f>data!AF76</f>
        <v>0</v>
      </c>
      <c r="E156" s="14">
        <f>data!AG76</f>
        <v>4582.12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34453.994862766071</v>
      </c>
      <c r="D158" s="14">
        <f>data!AF78</f>
        <v>0</v>
      </c>
      <c r="E158" s="14">
        <f>data!AG78</f>
        <v>37294.734105165866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11.17</v>
      </c>
      <c r="F160" s="26">
        <f>data!AH80</f>
        <v>0</v>
      </c>
      <c r="G160" s="26">
        <f>data!AI80</f>
        <v>0</v>
      </c>
      <c r="H160" s="26">
        <f>data!AJ80</f>
        <v>2.1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MOUNT CARMEL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MOUNT CARMEL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16640.39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8.69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380164.06999999995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33591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132887.21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108348.13000000002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72306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24283.97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-270409.52999999997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481170.84999999992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3334.69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MOUNT CARMEL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71733.350000000006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3.68</v>
      </c>
      <c r="E234" s="26">
        <f>data!BB60</f>
        <v>1.4500000000000002</v>
      </c>
      <c r="F234" s="26">
        <f>data!BC60</f>
        <v>0</v>
      </c>
      <c r="G234" s="26">
        <f>data!BD60</f>
        <v>0</v>
      </c>
      <c r="H234" s="26">
        <f>data!BE60</f>
        <v>8.4200000000000017</v>
      </c>
      <c r="I234" s="26">
        <f>data!BF60</f>
        <v>11.89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140673.41</v>
      </c>
      <c r="E235" s="14">
        <f>data!BB61</f>
        <v>124459.49000000002</v>
      </c>
      <c r="F235" s="14">
        <f>data!BC61</f>
        <v>0</v>
      </c>
      <c r="G235" s="14">
        <f>data!BD61</f>
        <v>0</v>
      </c>
      <c r="H235" s="14">
        <f>data!BE61</f>
        <v>514754.87</v>
      </c>
      <c r="I235" s="14">
        <f>data!BF61</f>
        <v>499934.76000000007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12430</v>
      </c>
      <c r="E236" s="14">
        <f>data!BB62</f>
        <v>10997</v>
      </c>
      <c r="F236" s="14">
        <f>data!BC62</f>
        <v>0</v>
      </c>
      <c r="G236" s="14">
        <f>data!BD62</f>
        <v>0</v>
      </c>
      <c r="H236" s="14">
        <f>data!BE62</f>
        <v>45484</v>
      </c>
      <c r="I236" s="14">
        <f>data!BF62</f>
        <v>44174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378</v>
      </c>
      <c r="F237" s="14">
        <f>data!BC63</f>
        <v>0</v>
      </c>
      <c r="G237" s="14">
        <f>data!BD63</f>
        <v>0</v>
      </c>
      <c r="H237" s="14">
        <f>data!BE63</f>
        <v>4441.4799999999996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32209.35</v>
      </c>
      <c r="E238" s="14">
        <f>data!BB64</f>
        <v>4051.2</v>
      </c>
      <c r="F238" s="14">
        <f>data!BC64</f>
        <v>0</v>
      </c>
      <c r="G238" s="14">
        <f>data!BD64</f>
        <v>-2434.73</v>
      </c>
      <c r="H238" s="14">
        <f>data!BE64</f>
        <v>52587.05999999999</v>
      </c>
      <c r="I238" s="14">
        <f>data!BF64</f>
        <v>27540.670000000006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578558.75999999989</v>
      </c>
      <c r="I239" s="14">
        <f>data!BF65</f>
        <v>101.01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166.36</v>
      </c>
      <c r="E240" s="14">
        <f>data!BB66</f>
        <v>19711.43</v>
      </c>
      <c r="F240" s="14">
        <f>data!BC66</f>
        <v>0</v>
      </c>
      <c r="G240" s="14">
        <f>data!BD66</f>
        <v>10849.240000000002</v>
      </c>
      <c r="H240" s="14">
        <f>data!BE66</f>
        <v>265979.16000000003</v>
      </c>
      <c r="I240" s="14">
        <f>data!BF66</f>
        <v>16537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14013</v>
      </c>
      <c r="E241" s="14">
        <f>data!BB67</f>
        <v>1042</v>
      </c>
      <c r="F241" s="14">
        <f>data!BC67</f>
        <v>0</v>
      </c>
      <c r="G241" s="14">
        <f>data!BD67</f>
        <v>0</v>
      </c>
      <c r="H241" s="14">
        <f>data!BE67</f>
        <v>174272</v>
      </c>
      <c r="I241" s="14">
        <f>data!BF67</f>
        <v>14236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689.62</v>
      </c>
      <c r="F243" s="14">
        <f>data!BC69</f>
        <v>0</v>
      </c>
      <c r="G243" s="14">
        <f>data!BD69</f>
        <v>0</v>
      </c>
      <c r="H243" s="14">
        <f>data!BE69</f>
        <v>29337.77</v>
      </c>
      <c r="I243" s="14">
        <f>data!BF69</f>
        <v>451.57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-11009.25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-27544.3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188482.87</v>
      </c>
      <c r="E245" s="14">
        <f>data!BB71</f>
        <v>161328.74000000002</v>
      </c>
      <c r="F245" s="14">
        <f>data!BC71</f>
        <v>0</v>
      </c>
      <c r="G245" s="14">
        <f>data!BD71</f>
        <v>8414.510000000002</v>
      </c>
      <c r="H245" s="14">
        <f>data!BE71</f>
        <v>1637870.8</v>
      </c>
      <c r="I245" s="14">
        <f>data!BF71</f>
        <v>602975.01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646.27</v>
      </c>
      <c r="E252" s="85">
        <f>data!BB76</f>
        <v>48.06</v>
      </c>
      <c r="F252" s="85">
        <f>data!BC76</f>
        <v>0</v>
      </c>
      <c r="G252" s="85">
        <f>data!BD76</f>
        <v>0</v>
      </c>
      <c r="H252" s="85">
        <f>data!BE76</f>
        <v>8037.2400000000007</v>
      </c>
      <c r="I252" s="85">
        <f>data!BF76</f>
        <v>656.55000000000007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5260.112744787466</v>
      </c>
      <c r="E254" s="85">
        <f>data!BB78</f>
        <v>391.16935416232485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MOUNT CARMEL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65.349999999999994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6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660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51626.509999999995</v>
      </c>
      <c r="D272" s="14">
        <f>data!BH66</f>
        <v>37229.099999999991</v>
      </c>
      <c r="E272" s="14">
        <f>data!BI66</f>
        <v>0</v>
      </c>
      <c r="F272" s="14">
        <f>data!BJ66</f>
        <v>518.37999999999988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34306</v>
      </c>
      <c r="E273" s="14">
        <f>data!BI67</f>
        <v>0</v>
      </c>
      <c r="F273" s="14">
        <f>data!BJ67</f>
        <v>4571</v>
      </c>
      <c r="G273" s="14">
        <f>data!BK67</f>
        <v>0</v>
      </c>
      <c r="H273" s="14">
        <f>data!BL67</f>
        <v>34018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5328.15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52286.509999999995</v>
      </c>
      <c r="D277" s="14">
        <f>data!BH71</f>
        <v>76863.249999999985</v>
      </c>
      <c r="E277" s="14">
        <f>data!BI71</f>
        <v>0</v>
      </c>
      <c r="F277" s="14">
        <f>data!BJ71</f>
        <v>5160.7299999999996</v>
      </c>
      <c r="G277" s="14">
        <f>data!BK71</f>
        <v>0</v>
      </c>
      <c r="H277" s="14">
        <f>data!BL71</f>
        <v>34018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1582.1500000000003</v>
      </c>
      <c r="E284" s="85">
        <f>data!BI76</f>
        <v>0</v>
      </c>
      <c r="F284" s="85">
        <f>data!BJ76</f>
        <v>210.82</v>
      </c>
      <c r="G284" s="85">
        <f>data!BK76</f>
        <v>0</v>
      </c>
      <c r="H284" s="85">
        <f>data!BL76</f>
        <v>1568.88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12877.415598999631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12769.4085800705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MOUNT CARMEL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4.72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2.5299999999999998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620837.49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281386.55000000005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54857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24863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27229.64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6022.4400000000005</v>
      </c>
      <c r="D302" s="14">
        <f>data!BO64</f>
        <v>6072.93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3366.6899999999996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14066.920000000002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1572.1000000000001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17339.930000000004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12191.37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130436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6065</v>
      </c>
      <c r="I305" s="14">
        <f>data!BT67</f>
        <v>19170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128286.83</v>
      </c>
      <c r="D307" s="14">
        <f>data!BO69</f>
        <v>51.52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177.97</v>
      </c>
      <c r="I307" s="14">
        <f>data!BT69</f>
        <v>15616.66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-126535.89000000001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872540.36</v>
      </c>
      <c r="D309" s="14">
        <f>data!BO71</f>
        <v>6124.4500000000007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6242.97</v>
      </c>
      <c r="I309" s="14">
        <f>data!BT71</f>
        <v>358166.37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6015.6000000000013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279.69</v>
      </c>
      <c r="I316" s="85">
        <f>data!BT76</f>
        <v>884.09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2276.4493688235666</v>
      </c>
      <c r="I318" s="85">
        <f>data!BT78</f>
        <v>7195.7743304488085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MOUNT CARMEL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6.32</v>
      </c>
      <c r="H330" s="26">
        <f>data!BZ60</f>
        <v>0</v>
      </c>
      <c r="I330" s="26">
        <f>data!CA60</f>
        <v>0.04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835891.58</v>
      </c>
      <c r="H331" s="86">
        <f>data!BZ61</f>
        <v>0</v>
      </c>
      <c r="I331" s="86">
        <f>data!CA61</f>
        <v>3990.9800000000005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73859</v>
      </c>
      <c r="H332" s="86">
        <f>data!BZ62</f>
        <v>0</v>
      </c>
      <c r="I332" s="86">
        <f>data!CA62</f>
        <v>353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250841.52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3185.73</v>
      </c>
      <c r="H334" s="86">
        <f>data!BZ64</f>
        <v>0</v>
      </c>
      <c r="I334" s="86">
        <f>data!CA64</f>
        <v>5082.32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459.71000000000004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394415.97</v>
      </c>
      <c r="H336" s="86">
        <f>data!BZ66</f>
        <v>0</v>
      </c>
      <c r="I336" s="86">
        <f>data!CA66</f>
        <v>202228.58000000002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23323</v>
      </c>
      <c r="E337" s="86">
        <f>data!BW67</f>
        <v>0</v>
      </c>
      <c r="F337" s="86">
        <f>data!BX67</f>
        <v>0</v>
      </c>
      <c r="G337" s="86">
        <f>data!BY67</f>
        <v>11740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25479.03</v>
      </c>
      <c r="H339" s="86">
        <f>data!BZ69</f>
        <v>0</v>
      </c>
      <c r="I339" s="86">
        <f>data!CA69</f>
        <v>1161.98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-7836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23323</v>
      </c>
      <c r="E341" s="14">
        <f>data!BW71</f>
        <v>250841.52</v>
      </c>
      <c r="F341" s="14">
        <f>data!BX71</f>
        <v>0</v>
      </c>
      <c r="G341" s="14">
        <f>data!BY71</f>
        <v>1337195.0199999998</v>
      </c>
      <c r="H341" s="14">
        <f>data!BZ71</f>
        <v>0</v>
      </c>
      <c r="I341" s="14">
        <f>data!CA71</f>
        <v>212816.86000000002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1075.6199999999999</v>
      </c>
      <c r="E348" s="85">
        <f>data!BW76</f>
        <v>0</v>
      </c>
      <c r="F348" s="85">
        <f>data!BX76</f>
        <v>0</v>
      </c>
      <c r="G348" s="85">
        <f>data!BY76</f>
        <v>541.44000000000005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8754.6729239300821</v>
      </c>
      <c r="E350" s="85">
        <f>data!BW78</f>
        <v>0</v>
      </c>
      <c r="F350" s="85">
        <f>data!BX78</f>
        <v>0</v>
      </c>
      <c r="G350" s="85">
        <f>data!BY78</f>
        <v>4406.8817128100118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MOUNT CARMEL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2.0299999999999998</v>
      </c>
      <c r="E362" s="217"/>
      <c r="F362" s="211"/>
      <c r="G362" s="211"/>
      <c r="H362" s="211"/>
      <c r="I362" s="87">
        <f>data!CE60</f>
        <v>213.14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156821.22000000003</v>
      </c>
      <c r="E363" s="218"/>
      <c r="F363" s="219"/>
      <c r="G363" s="219"/>
      <c r="H363" s="219"/>
      <c r="I363" s="86">
        <f>data!CE61</f>
        <v>20240194.509999998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13857</v>
      </c>
      <c r="E364" s="218"/>
      <c r="F364" s="219"/>
      <c r="G364" s="219"/>
      <c r="H364" s="219"/>
      <c r="I364" s="86">
        <f>data!CE62</f>
        <v>1788419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3793546.08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43492.75</v>
      </c>
      <c r="E366" s="218"/>
      <c r="F366" s="219"/>
      <c r="G366" s="219"/>
      <c r="H366" s="219"/>
      <c r="I366" s="86">
        <f>data!CE64</f>
        <v>5921174.1900000004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598965.25999999989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35285.569999999992</v>
      </c>
      <c r="E368" s="218"/>
      <c r="F368" s="219"/>
      <c r="G368" s="219"/>
      <c r="H368" s="219"/>
      <c r="I368" s="86">
        <f>data!CE66</f>
        <v>4406041.7000000011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10390</v>
      </c>
      <c r="E369" s="218"/>
      <c r="F369" s="219"/>
      <c r="G369" s="219"/>
      <c r="H369" s="219"/>
      <c r="I369" s="86">
        <f>data!CE67</f>
        <v>1555397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159172.19999999998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17681768.078940682</v>
      </c>
      <c r="E371" s="86">
        <f>data!CD69</f>
        <v>1431963.7100000004</v>
      </c>
      <c r="F371" s="219"/>
      <c r="G371" s="219"/>
      <c r="H371" s="219"/>
      <c r="I371" s="86">
        <f>data!CE69</f>
        <v>19492631.018940683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-1464137.3399999999</v>
      </c>
      <c r="E372" s="228">
        <f>data!CD70</f>
        <v>0</v>
      </c>
      <c r="F372" s="220"/>
      <c r="G372" s="220"/>
      <c r="H372" s="220"/>
      <c r="I372" s="14">
        <f>-data!CE70</f>
        <v>-1915239.0199999998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16477477.278940681</v>
      </c>
      <c r="E373" s="86">
        <f>data!CD71</f>
        <v>1431963.7100000004</v>
      </c>
      <c r="F373" s="219"/>
      <c r="G373" s="219"/>
      <c r="H373" s="219"/>
      <c r="I373" s="14">
        <f>data!CE71</f>
        <v>56040301.938940682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21555233.02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101878390.93000001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123433623.95000002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479.16</v>
      </c>
      <c r="E380" s="214"/>
      <c r="F380" s="211"/>
      <c r="G380" s="211"/>
      <c r="H380" s="211"/>
      <c r="I380" s="14">
        <f>data!CE76</f>
        <v>71733.350000000006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16640.39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431371.16188850946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298813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3" transitionEvaluation="1" transitionEntry="1" codeName="Sheet10">
    <pageSetUpPr autoPageBreaks="0" fitToPage="1"/>
  </sheetPr>
  <dimension ref="A1:CF816"/>
  <sheetViews>
    <sheetView showGridLines="0" topLeftCell="A73" zoomScale="75" workbookViewId="0">
      <selection activeCell="C116" sqref="C116:C12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1778384.1399999992</v>
      </c>
      <c r="C48" s="301">
        <f>ROUND(((B48/CE61)*C61),0)</f>
        <v>0</v>
      </c>
      <c r="D48" s="301">
        <f>ROUND(((B48/CE61)*D61),0)</f>
        <v>0</v>
      </c>
      <c r="E48" s="295">
        <f>ROUND(((B48/CE61)*E61),0)</f>
        <v>326551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114971</v>
      </c>
      <c r="P48" s="295">
        <f>ROUND(((B48/CE61)*P61),0)</f>
        <v>143206</v>
      </c>
      <c r="Q48" s="295">
        <f>ROUND(((B48/CE61)*Q61),0)</f>
        <v>14813</v>
      </c>
      <c r="R48" s="295">
        <f>ROUND(((B48/CE61)*R61),0)</f>
        <v>94297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113035</v>
      </c>
      <c r="V48" s="295">
        <f>ROUND(((B48/CE61)*V61),0)</f>
        <v>39539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123064</v>
      </c>
      <c r="Z48" s="295">
        <f>ROUND(((B48/CE61)*Z61),0)</f>
        <v>0</v>
      </c>
      <c r="AA48" s="295">
        <f>ROUND(((B48/CE61)*AA61),0)</f>
        <v>13133</v>
      </c>
      <c r="AB48" s="295">
        <f>ROUND(((B48/CE61)*AB61),0)</f>
        <v>89199</v>
      </c>
      <c r="AC48" s="295">
        <f>ROUND(((B48/CE61)*AC61),0)</f>
        <v>53359</v>
      </c>
      <c r="AD48" s="295">
        <f>ROUND(((B48/CE61)*AD61),0)</f>
        <v>0</v>
      </c>
      <c r="AE48" s="295">
        <f>ROUND(((B48/CE61)*AE61),0)</f>
        <v>128065</v>
      </c>
      <c r="AF48" s="295">
        <f>ROUND(((B48/CE61)*AF61),0)</f>
        <v>0</v>
      </c>
      <c r="AG48" s="295">
        <f>ROUND(((B48/CE61)*AG61),0)</f>
        <v>171844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22647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37400</v>
      </c>
      <c r="AZ48" s="295">
        <f>ROUND(((B48/CE61)*AZ61),0)</f>
        <v>0</v>
      </c>
      <c r="BA48" s="295">
        <f>ROUND(((B48/CE61)*BA61),0)</f>
        <v>12286</v>
      </c>
      <c r="BB48" s="295">
        <f>ROUND(((B48/CE61)*BB61),0)</f>
        <v>11043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50837</v>
      </c>
      <c r="BF48" s="295">
        <f>ROUND(((B48/CE61)*BF61),0)</f>
        <v>43340</v>
      </c>
      <c r="BG48" s="295">
        <f>ROUND(((B48/CE61)*BG61),0)</f>
        <v>58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54955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24405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0</v>
      </c>
      <c r="BX48" s="295">
        <f>ROUND(((B48/CE61)*BX61),0)</f>
        <v>0</v>
      </c>
      <c r="BY48" s="295">
        <f>ROUND(((B48/CE61)*BY61),0)</f>
        <v>66874</v>
      </c>
      <c r="BZ48" s="295">
        <f>ROUND(((B48/CE61)*BZ61),0)</f>
        <v>0</v>
      </c>
      <c r="CA48" s="295">
        <f>ROUND(((B48/CE61)*CA61),0)</f>
        <v>570</v>
      </c>
      <c r="CB48" s="295">
        <f>ROUND(((B48/CE61)*CB61),0)</f>
        <v>0</v>
      </c>
      <c r="CC48" s="295">
        <f>ROUND(((B48/CE61)*CC61),0)</f>
        <v>28895</v>
      </c>
      <c r="CD48" s="295"/>
      <c r="CE48" s="295">
        <f>SUM(C48:CD48)</f>
        <v>1778386</v>
      </c>
      <c r="CF48" s="2"/>
    </row>
    <row r="49" spans="1:84" ht="12.65" customHeight="1" x14ac:dyDescent="0.35">
      <c r="A49" s="295" t="s">
        <v>206</v>
      </c>
      <c r="B49" s="295">
        <f>B47+B48</f>
        <v>1778384.1399999992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1623817.9499999997</v>
      </c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281806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2665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27429</v>
      </c>
      <c r="P52" s="295">
        <f>ROUND((B52/(CE76+CF76)*P76),0)</f>
        <v>258802</v>
      </c>
      <c r="Q52" s="295">
        <f>ROUND((B52/(CE76+CF76)*Q76),0)</f>
        <v>21414</v>
      </c>
      <c r="R52" s="295">
        <f>ROUND((B52/(CE76+CF76)*R76),0)</f>
        <v>1930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37302</v>
      </c>
      <c r="V52" s="295">
        <f>ROUND((B52/(CE76+CF76)*V76),0)</f>
        <v>60308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107795</v>
      </c>
      <c r="Z52" s="295">
        <f>ROUND((B52/(CE76+CF76)*Z76),0)</f>
        <v>0</v>
      </c>
      <c r="AA52" s="295">
        <f>ROUND((B52/(CE76+CF76)*AA76),0)</f>
        <v>18242</v>
      </c>
      <c r="AB52" s="295">
        <f>ROUND((B52/(CE76+CF76)*AB76),0)</f>
        <v>20368</v>
      </c>
      <c r="AC52" s="295">
        <f>ROUND((B52/(CE76+CF76)*AC76),0)</f>
        <v>12131</v>
      </c>
      <c r="AD52" s="295">
        <f>ROUND((B52/(CE76+CF76)*AD76),0)</f>
        <v>0</v>
      </c>
      <c r="AE52" s="295">
        <f>ROUND((B52/(CE76+CF76)*AE76),0)</f>
        <v>95824</v>
      </c>
      <c r="AF52" s="295">
        <f>ROUND((B52/(CE76+CF76)*AF76),0)</f>
        <v>0</v>
      </c>
      <c r="AG52" s="295">
        <f>ROUND((B52/(CE76+CF76)*AG76),0)</f>
        <v>103725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75487</v>
      </c>
      <c r="AZ52" s="295">
        <f>ROUND((B52/(CE76+CF76)*AZ76),0)</f>
        <v>0</v>
      </c>
      <c r="BA52" s="295">
        <f>ROUND((B52/(CE76+CF76)*BA76),0)</f>
        <v>14630</v>
      </c>
      <c r="BB52" s="295">
        <f>ROUND((B52/(CE76+CF76)*BB76),0)</f>
        <v>1088</v>
      </c>
      <c r="BC52" s="295">
        <f>ROUND((B52/(CE76+CF76)*BC76),0)</f>
        <v>0</v>
      </c>
      <c r="BD52" s="295">
        <f>ROUND((B52/(CE76+CF76)*BD76),0)</f>
        <v>0</v>
      </c>
      <c r="BE52" s="295">
        <f>ROUND((B52/(CE76+CF76)*BE76),0)</f>
        <v>181938</v>
      </c>
      <c r="BF52" s="295">
        <f>ROUND((B52/(CE76+CF76)*BF76),0)</f>
        <v>14862</v>
      </c>
      <c r="BG52" s="295">
        <f>ROUND((B52/(CE76+CF76)*BG76),0)</f>
        <v>0</v>
      </c>
      <c r="BH52" s="295">
        <f>ROUND((B52/(CE76+CF76)*BH76),0)</f>
        <v>35815</v>
      </c>
      <c r="BI52" s="295">
        <f>ROUND((B52/(CE76+CF76)*BI76),0)</f>
        <v>0</v>
      </c>
      <c r="BJ52" s="295">
        <f>ROUND((B52/(CE76+CF76)*BJ76),0)</f>
        <v>4772</v>
      </c>
      <c r="BK52" s="295">
        <f>ROUND((B52/(CE76+CF76)*BK76),0)</f>
        <v>0</v>
      </c>
      <c r="BL52" s="295">
        <f>ROUND((B52/(CE76+CF76)*BL76),0)</f>
        <v>35515</v>
      </c>
      <c r="BM52" s="295">
        <f>ROUND((B52/(CE76+CF76)*BM76),0)</f>
        <v>0</v>
      </c>
      <c r="BN52" s="295">
        <f>ROUND((B52/(CE76+CF76)*BN76),0)</f>
        <v>136174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6331</v>
      </c>
      <c r="BT52" s="295">
        <f>ROUND((B52/(CE76+CF76)*BT76),0)</f>
        <v>20013</v>
      </c>
      <c r="BU52" s="295">
        <f>ROUND((B52/(CE76+CF76)*BU76),0)</f>
        <v>0</v>
      </c>
      <c r="BV52" s="295">
        <f>ROUND((B52/(CE76+CF76)*BV76),0)</f>
        <v>24349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12257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10847</v>
      </c>
      <c r="CD52" s="295"/>
      <c r="CE52" s="295">
        <f>SUM(C52:CD52)</f>
        <v>1623819</v>
      </c>
      <c r="CF52" s="2"/>
    </row>
    <row r="53" spans="1:84" ht="12.65" customHeight="1" x14ac:dyDescent="0.35">
      <c r="A53" s="295" t="s">
        <v>206</v>
      </c>
      <c r="B53" s="295">
        <f>B51+B52</f>
        <v>1623817.9499999997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0</v>
      </c>
      <c r="D59" s="300">
        <v>0</v>
      </c>
      <c r="E59" s="300">
        <v>4365</v>
      </c>
      <c r="F59" s="300">
        <v>0</v>
      </c>
      <c r="G59" s="300">
        <v>0</v>
      </c>
      <c r="H59" s="300">
        <v>0</v>
      </c>
      <c r="I59" s="300">
        <v>0</v>
      </c>
      <c r="J59" s="300">
        <v>309</v>
      </c>
      <c r="K59" s="300">
        <v>0</v>
      </c>
      <c r="L59" s="300">
        <v>0</v>
      </c>
      <c r="M59" s="300">
        <v>0</v>
      </c>
      <c r="N59" s="300">
        <v>0</v>
      </c>
      <c r="O59" s="300">
        <v>198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15379</v>
      </c>
      <c r="AZ59" s="185">
        <v>0</v>
      </c>
      <c r="BA59" s="248"/>
      <c r="BB59" s="248"/>
      <c r="BC59" s="248"/>
      <c r="BD59" s="248"/>
      <c r="BE59" s="185">
        <v>71733.350000000006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0</v>
      </c>
      <c r="D60" s="187">
        <v>0</v>
      </c>
      <c r="E60" s="187">
        <v>51.199999999999989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10.93</v>
      </c>
      <c r="P60" s="221">
        <v>16</v>
      </c>
      <c r="Q60" s="221">
        <v>1.1199999999999999</v>
      </c>
      <c r="R60" s="221">
        <v>4.2200000000000006</v>
      </c>
      <c r="S60" s="221">
        <v>0</v>
      </c>
      <c r="T60" s="221">
        <v>0</v>
      </c>
      <c r="U60" s="221">
        <v>19.540000000000003</v>
      </c>
      <c r="V60" s="221">
        <v>5.5400000000000009</v>
      </c>
      <c r="W60" s="221">
        <v>0</v>
      </c>
      <c r="X60" s="221">
        <v>0</v>
      </c>
      <c r="Y60" s="221">
        <v>15.959999999999999</v>
      </c>
      <c r="Z60" s="221">
        <v>0</v>
      </c>
      <c r="AA60" s="221">
        <v>1.3599999999999999</v>
      </c>
      <c r="AB60" s="221">
        <v>7.8299999999999992</v>
      </c>
      <c r="AC60" s="221">
        <v>6.8400000000000007</v>
      </c>
      <c r="AD60" s="221">
        <v>0</v>
      </c>
      <c r="AE60" s="221">
        <v>15.669999999999998</v>
      </c>
      <c r="AF60" s="221">
        <v>0</v>
      </c>
      <c r="AG60" s="221">
        <v>17.36</v>
      </c>
      <c r="AH60" s="221">
        <v>0</v>
      </c>
      <c r="AI60" s="221">
        <v>0</v>
      </c>
      <c r="AJ60" s="221">
        <v>2.35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9.9599999999999991</v>
      </c>
      <c r="AZ60" s="221">
        <v>0</v>
      </c>
      <c r="BA60" s="221">
        <v>3.65</v>
      </c>
      <c r="BB60" s="221">
        <v>1.4600000000000002</v>
      </c>
      <c r="BC60" s="221">
        <v>0</v>
      </c>
      <c r="BD60" s="221">
        <v>0</v>
      </c>
      <c r="BE60" s="221">
        <v>8.9</v>
      </c>
      <c r="BF60" s="221">
        <v>12.030000000000001</v>
      </c>
      <c r="BG60" s="221">
        <v>0.01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4.3699999999999992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3.1100000000000003</v>
      </c>
      <c r="BU60" s="221">
        <v>0</v>
      </c>
      <c r="BV60" s="221">
        <v>0</v>
      </c>
      <c r="BW60" s="221">
        <v>0</v>
      </c>
      <c r="BX60" s="221">
        <v>0</v>
      </c>
      <c r="BY60" s="221">
        <v>6.0500000000000007</v>
      </c>
      <c r="BZ60" s="221">
        <v>0</v>
      </c>
      <c r="CA60" s="221">
        <v>7.0000000000000007E-2</v>
      </c>
      <c r="CB60" s="221">
        <v>0</v>
      </c>
      <c r="CC60" s="221">
        <v>2.6599999999999997</v>
      </c>
      <c r="CD60" s="305" t="s">
        <v>221</v>
      </c>
      <c r="CE60" s="307">
        <f t="shared" ref="CE60:CE70" si="0">SUM(C60:CD60)</f>
        <v>228.19000000000003</v>
      </c>
      <c r="CF60" s="2"/>
    </row>
    <row r="61" spans="1:84" ht="12.65" customHeight="1" x14ac:dyDescent="0.35">
      <c r="A61" s="302" t="s">
        <v>235</v>
      </c>
      <c r="B61" s="295"/>
      <c r="C61" s="300">
        <v>0</v>
      </c>
      <c r="D61" s="300">
        <v>0</v>
      </c>
      <c r="E61" s="300">
        <v>3479125.3000000007</v>
      </c>
      <c r="F61" s="185">
        <v>0</v>
      </c>
      <c r="G61" s="300">
        <v>0</v>
      </c>
      <c r="H61" s="300">
        <v>0</v>
      </c>
      <c r="I61" s="185">
        <v>0</v>
      </c>
      <c r="J61" s="185">
        <v>0</v>
      </c>
      <c r="K61" s="185">
        <v>0</v>
      </c>
      <c r="L61" s="185">
        <v>0</v>
      </c>
      <c r="M61" s="300">
        <v>0</v>
      </c>
      <c r="N61" s="300">
        <v>0</v>
      </c>
      <c r="O61" s="300">
        <v>1224917.42</v>
      </c>
      <c r="P61" s="185">
        <v>1525737.3900000001</v>
      </c>
      <c r="Q61" s="185">
        <v>157816.5</v>
      </c>
      <c r="R61" s="185">
        <v>1004653.3</v>
      </c>
      <c r="S61" s="185">
        <v>0</v>
      </c>
      <c r="T61" s="185">
        <v>0</v>
      </c>
      <c r="U61" s="185">
        <v>1204289.8799999999</v>
      </c>
      <c r="V61" s="185">
        <v>421250.1399999999</v>
      </c>
      <c r="W61" s="185">
        <v>0</v>
      </c>
      <c r="X61" s="185">
        <v>0</v>
      </c>
      <c r="Y61" s="185">
        <v>1311138.45</v>
      </c>
      <c r="Z61" s="185">
        <v>0</v>
      </c>
      <c r="AA61" s="185">
        <v>139916.62000000002</v>
      </c>
      <c r="AB61" s="185">
        <v>950338.10999999987</v>
      </c>
      <c r="AC61" s="185">
        <v>568493.15</v>
      </c>
      <c r="AD61" s="185">
        <v>0</v>
      </c>
      <c r="AE61" s="185">
        <v>1364423.54</v>
      </c>
      <c r="AF61" s="185">
        <v>0</v>
      </c>
      <c r="AG61" s="185">
        <v>1830846.44</v>
      </c>
      <c r="AH61" s="185">
        <v>0</v>
      </c>
      <c r="AI61" s="185">
        <v>0</v>
      </c>
      <c r="AJ61" s="185">
        <v>241287.86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398463.61</v>
      </c>
      <c r="AZ61" s="185">
        <v>0</v>
      </c>
      <c r="BA61" s="185">
        <v>130896.12999999999</v>
      </c>
      <c r="BB61" s="185">
        <v>117656.3</v>
      </c>
      <c r="BC61" s="185">
        <v>0</v>
      </c>
      <c r="BD61" s="185">
        <v>0</v>
      </c>
      <c r="BE61" s="185">
        <v>541629.84000000008</v>
      </c>
      <c r="BF61" s="185">
        <v>461746.08</v>
      </c>
      <c r="BG61" s="185">
        <v>616.39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585499.47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260019.44999999995</v>
      </c>
      <c r="BU61" s="185">
        <v>0</v>
      </c>
      <c r="BV61" s="185">
        <v>0</v>
      </c>
      <c r="BW61" s="185">
        <v>0</v>
      </c>
      <c r="BX61" s="185">
        <v>0</v>
      </c>
      <c r="BY61" s="185">
        <v>712481.28000000003</v>
      </c>
      <c r="BZ61" s="185">
        <v>0</v>
      </c>
      <c r="CA61" s="185">
        <v>6076.72</v>
      </c>
      <c r="CB61" s="185">
        <v>0</v>
      </c>
      <c r="CC61" s="185">
        <v>307847.42</v>
      </c>
      <c r="CD61" s="305" t="s">
        <v>221</v>
      </c>
      <c r="CE61" s="295">
        <f t="shared" si="0"/>
        <v>18947166.789999999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0</v>
      </c>
      <c r="D62" s="295">
        <f t="shared" si="1"/>
        <v>0</v>
      </c>
      <c r="E62" s="295">
        <f t="shared" si="1"/>
        <v>326551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114971</v>
      </c>
      <c r="P62" s="295">
        <f t="shared" si="1"/>
        <v>143206</v>
      </c>
      <c r="Q62" s="295">
        <f t="shared" si="1"/>
        <v>14813</v>
      </c>
      <c r="R62" s="295">
        <f t="shared" si="1"/>
        <v>94297</v>
      </c>
      <c r="S62" s="295">
        <f t="shared" si="1"/>
        <v>0</v>
      </c>
      <c r="T62" s="295">
        <f t="shared" si="1"/>
        <v>0</v>
      </c>
      <c r="U62" s="295">
        <f t="shared" si="1"/>
        <v>113035</v>
      </c>
      <c r="V62" s="295">
        <f t="shared" si="1"/>
        <v>39539</v>
      </c>
      <c r="W62" s="295">
        <f t="shared" si="1"/>
        <v>0</v>
      </c>
      <c r="X62" s="295">
        <f t="shared" si="1"/>
        <v>0</v>
      </c>
      <c r="Y62" s="295">
        <f t="shared" si="1"/>
        <v>123064</v>
      </c>
      <c r="Z62" s="295">
        <f t="shared" si="1"/>
        <v>0</v>
      </c>
      <c r="AA62" s="295">
        <f t="shared" si="1"/>
        <v>13133</v>
      </c>
      <c r="AB62" s="295">
        <f t="shared" si="1"/>
        <v>89199</v>
      </c>
      <c r="AC62" s="295">
        <f t="shared" si="1"/>
        <v>53359</v>
      </c>
      <c r="AD62" s="295">
        <f t="shared" si="1"/>
        <v>0</v>
      </c>
      <c r="AE62" s="295">
        <f t="shared" si="1"/>
        <v>128065</v>
      </c>
      <c r="AF62" s="295">
        <f t="shared" si="1"/>
        <v>0</v>
      </c>
      <c r="AG62" s="295">
        <f t="shared" si="1"/>
        <v>171844</v>
      </c>
      <c r="AH62" s="295">
        <f t="shared" si="1"/>
        <v>0</v>
      </c>
      <c r="AI62" s="295">
        <f t="shared" si="1"/>
        <v>0</v>
      </c>
      <c r="AJ62" s="295">
        <f t="shared" si="1"/>
        <v>22647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0</v>
      </c>
      <c r="AW62" s="295">
        <f t="shared" si="1"/>
        <v>0</v>
      </c>
      <c r="AX62" s="295">
        <f t="shared" si="1"/>
        <v>0</v>
      </c>
      <c r="AY62" s="295">
        <f>ROUND(AY47+AY48,0)</f>
        <v>37400</v>
      </c>
      <c r="AZ62" s="295">
        <f>ROUND(AZ47+AZ48,0)</f>
        <v>0</v>
      </c>
      <c r="BA62" s="295">
        <f>ROUND(BA47+BA48,0)</f>
        <v>12286</v>
      </c>
      <c r="BB62" s="295">
        <f t="shared" si="1"/>
        <v>11043</v>
      </c>
      <c r="BC62" s="295">
        <f t="shared" si="1"/>
        <v>0</v>
      </c>
      <c r="BD62" s="295">
        <f t="shared" si="1"/>
        <v>0</v>
      </c>
      <c r="BE62" s="295">
        <f t="shared" si="1"/>
        <v>50837</v>
      </c>
      <c r="BF62" s="295">
        <f t="shared" si="1"/>
        <v>43340</v>
      </c>
      <c r="BG62" s="295">
        <f t="shared" si="1"/>
        <v>58</v>
      </c>
      <c r="BH62" s="295">
        <f t="shared" si="1"/>
        <v>0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0</v>
      </c>
      <c r="BM62" s="295">
        <f t="shared" si="1"/>
        <v>0</v>
      </c>
      <c r="BN62" s="295">
        <f t="shared" si="1"/>
        <v>54955</v>
      </c>
      <c r="BO62" s="295">
        <f t="shared" ref="BO62:CC62" si="2">ROUND(BO47+BO48,0)</f>
        <v>0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0</v>
      </c>
      <c r="BT62" s="295">
        <f t="shared" si="2"/>
        <v>24405</v>
      </c>
      <c r="BU62" s="295">
        <f t="shared" si="2"/>
        <v>0</v>
      </c>
      <c r="BV62" s="295">
        <f t="shared" si="2"/>
        <v>0</v>
      </c>
      <c r="BW62" s="295">
        <f t="shared" si="2"/>
        <v>0</v>
      </c>
      <c r="BX62" s="295">
        <f t="shared" si="2"/>
        <v>0</v>
      </c>
      <c r="BY62" s="295">
        <f t="shared" si="2"/>
        <v>66874</v>
      </c>
      <c r="BZ62" s="295">
        <f t="shared" si="2"/>
        <v>0</v>
      </c>
      <c r="CA62" s="295">
        <f t="shared" si="2"/>
        <v>570</v>
      </c>
      <c r="CB62" s="295">
        <f t="shared" si="2"/>
        <v>0</v>
      </c>
      <c r="CC62" s="295">
        <f t="shared" si="2"/>
        <v>28895</v>
      </c>
      <c r="CD62" s="305" t="s">
        <v>221</v>
      </c>
      <c r="CE62" s="295">
        <f t="shared" si="0"/>
        <v>1778386</v>
      </c>
      <c r="CF62" s="2"/>
    </row>
    <row r="63" spans="1:84" ht="12.65" customHeight="1" x14ac:dyDescent="0.35">
      <c r="A63" s="302" t="s">
        <v>236</v>
      </c>
      <c r="B63" s="295"/>
      <c r="C63" s="300">
        <v>0</v>
      </c>
      <c r="D63" s="300">
        <v>0</v>
      </c>
      <c r="E63" s="300">
        <v>1004483.2500000001</v>
      </c>
      <c r="F63" s="185">
        <v>0</v>
      </c>
      <c r="G63" s="300">
        <v>0</v>
      </c>
      <c r="H63" s="300">
        <v>0</v>
      </c>
      <c r="I63" s="185">
        <v>0</v>
      </c>
      <c r="J63" s="185">
        <v>0</v>
      </c>
      <c r="K63" s="185">
        <v>0</v>
      </c>
      <c r="L63" s="185">
        <v>0</v>
      </c>
      <c r="M63" s="300">
        <v>0</v>
      </c>
      <c r="N63" s="300">
        <v>0</v>
      </c>
      <c r="O63" s="300">
        <v>2548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12455.86</v>
      </c>
      <c r="V63" s="185">
        <v>68525.39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2800</v>
      </c>
      <c r="AC63" s="185">
        <v>0</v>
      </c>
      <c r="AD63" s="185">
        <v>0</v>
      </c>
      <c r="AE63" s="185">
        <v>0</v>
      </c>
      <c r="AF63" s="185">
        <v>0</v>
      </c>
      <c r="AG63" s="185">
        <v>2107896.1300000004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31182.53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36571.75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325</v>
      </c>
      <c r="BU63" s="185">
        <v>0</v>
      </c>
      <c r="BV63" s="185">
        <v>0</v>
      </c>
      <c r="BW63" s="185">
        <v>203791.24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12115.130000000001</v>
      </c>
      <c r="CD63" s="305" t="s">
        <v>221</v>
      </c>
      <c r="CE63" s="295">
        <f t="shared" si="0"/>
        <v>3482694.2800000003</v>
      </c>
      <c r="CF63" s="2"/>
    </row>
    <row r="64" spans="1:84" ht="12.65" customHeight="1" x14ac:dyDescent="0.35">
      <c r="A64" s="302" t="s">
        <v>237</v>
      </c>
      <c r="B64" s="295"/>
      <c r="C64" s="300">
        <v>0</v>
      </c>
      <c r="D64" s="300">
        <v>0</v>
      </c>
      <c r="E64" s="185">
        <v>195562.54</v>
      </c>
      <c r="F64" s="185">
        <v>0</v>
      </c>
      <c r="G64" s="300">
        <v>0</v>
      </c>
      <c r="H64" s="300">
        <v>0</v>
      </c>
      <c r="I64" s="185">
        <v>0</v>
      </c>
      <c r="J64" s="185">
        <v>0</v>
      </c>
      <c r="K64" s="185">
        <v>0</v>
      </c>
      <c r="L64" s="185">
        <v>0</v>
      </c>
      <c r="M64" s="300">
        <v>0</v>
      </c>
      <c r="N64" s="300">
        <v>0</v>
      </c>
      <c r="O64" s="300">
        <v>47394.259999999995</v>
      </c>
      <c r="P64" s="185">
        <v>1166076.1199999999</v>
      </c>
      <c r="Q64" s="185">
        <v>2144.06</v>
      </c>
      <c r="R64" s="185">
        <v>57468.97</v>
      </c>
      <c r="S64" s="185">
        <v>-100861.91</v>
      </c>
      <c r="T64" s="185">
        <v>0</v>
      </c>
      <c r="U64" s="185">
        <v>689046.00999999989</v>
      </c>
      <c r="V64" s="185">
        <v>34711.220000000008</v>
      </c>
      <c r="W64" s="185">
        <v>0</v>
      </c>
      <c r="X64" s="185">
        <v>0</v>
      </c>
      <c r="Y64" s="185">
        <v>118768.27999999997</v>
      </c>
      <c r="Z64" s="185">
        <v>0</v>
      </c>
      <c r="AA64" s="185">
        <v>39226.76</v>
      </c>
      <c r="AB64" s="185">
        <v>2553079.7200000002</v>
      </c>
      <c r="AC64" s="185">
        <v>89623.860000000015</v>
      </c>
      <c r="AD64" s="185">
        <v>0</v>
      </c>
      <c r="AE64" s="185">
        <v>16058.209999999997</v>
      </c>
      <c r="AF64" s="185">
        <v>0</v>
      </c>
      <c r="AG64" s="185">
        <v>176190.49000000002</v>
      </c>
      <c r="AH64" s="185">
        <v>0</v>
      </c>
      <c r="AI64" s="185">
        <v>0</v>
      </c>
      <c r="AJ64" s="185">
        <v>51699.9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271143.34000000003</v>
      </c>
      <c r="AZ64" s="185">
        <v>0</v>
      </c>
      <c r="BA64" s="185">
        <v>29789.480000000003</v>
      </c>
      <c r="BB64" s="185">
        <v>2765.2000000000003</v>
      </c>
      <c r="BC64" s="185">
        <v>0</v>
      </c>
      <c r="BD64" s="185">
        <v>-344.73000000000019</v>
      </c>
      <c r="BE64" s="185">
        <v>50811.28</v>
      </c>
      <c r="BF64" s="185">
        <v>21057.309999999998</v>
      </c>
      <c r="BG64" s="185">
        <v>0</v>
      </c>
      <c r="BH64" s="185">
        <v>416.19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50360.270000000004</v>
      </c>
      <c r="BO64" s="185">
        <v>3007.98</v>
      </c>
      <c r="BP64" s="185">
        <v>0</v>
      </c>
      <c r="BQ64" s="185">
        <v>0</v>
      </c>
      <c r="BR64" s="185">
        <v>0</v>
      </c>
      <c r="BS64" s="185">
        <v>0</v>
      </c>
      <c r="BT64" s="185">
        <v>1423.75</v>
      </c>
      <c r="BU64" s="185">
        <v>0</v>
      </c>
      <c r="BV64" s="185">
        <v>0</v>
      </c>
      <c r="BW64" s="185">
        <v>0</v>
      </c>
      <c r="BX64" s="185">
        <v>0</v>
      </c>
      <c r="BY64" s="185">
        <v>1461.0300000000002</v>
      </c>
      <c r="BZ64" s="185">
        <v>0</v>
      </c>
      <c r="CA64" s="185">
        <v>2978.11</v>
      </c>
      <c r="CB64" s="185">
        <v>0</v>
      </c>
      <c r="CC64" s="185">
        <v>66626.36</v>
      </c>
      <c r="CD64" s="305" t="s">
        <v>221</v>
      </c>
      <c r="CE64" s="295">
        <f t="shared" si="0"/>
        <v>5637684.0600000015</v>
      </c>
      <c r="CF64" s="2"/>
    </row>
    <row r="65" spans="1:84" ht="12.65" customHeight="1" x14ac:dyDescent="0.35">
      <c r="A65" s="302" t="s">
        <v>238</v>
      </c>
      <c r="B65" s="295"/>
      <c r="C65" s="300">
        <v>0</v>
      </c>
      <c r="D65" s="300">
        <v>0</v>
      </c>
      <c r="E65" s="300">
        <v>593.95999999999992</v>
      </c>
      <c r="F65" s="300">
        <v>0</v>
      </c>
      <c r="G65" s="300">
        <v>0</v>
      </c>
      <c r="H65" s="300">
        <v>0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0</v>
      </c>
      <c r="P65" s="185">
        <v>0</v>
      </c>
      <c r="Q65" s="185">
        <v>0</v>
      </c>
      <c r="R65" s="185">
        <v>1581.8799999999999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152.08000000000001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577084.73</v>
      </c>
      <c r="BF65" s="185">
        <v>0</v>
      </c>
      <c r="BG65" s="185">
        <v>744.90000000000009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13688.72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1162.8499999999999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55</v>
      </c>
      <c r="CB65" s="185">
        <v>0</v>
      </c>
      <c r="CC65" s="185">
        <v>0</v>
      </c>
      <c r="CD65" s="305" t="s">
        <v>221</v>
      </c>
      <c r="CE65" s="295">
        <f t="shared" si="0"/>
        <v>595064.12</v>
      </c>
      <c r="CF65" s="2"/>
    </row>
    <row r="66" spans="1:84" ht="12.65" customHeight="1" x14ac:dyDescent="0.35">
      <c r="A66" s="302" t="s">
        <v>239</v>
      </c>
      <c r="B66" s="295"/>
      <c r="C66" s="300">
        <v>0</v>
      </c>
      <c r="D66" s="300">
        <v>0</v>
      </c>
      <c r="E66" s="300">
        <v>561395.62999999989</v>
      </c>
      <c r="F66" s="300">
        <v>0</v>
      </c>
      <c r="G66" s="300">
        <v>0</v>
      </c>
      <c r="H66" s="300">
        <v>0</v>
      </c>
      <c r="I66" s="300">
        <v>0</v>
      </c>
      <c r="J66" s="300">
        <v>0</v>
      </c>
      <c r="K66" s="185">
        <v>0</v>
      </c>
      <c r="L66" s="185">
        <v>0</v>
      </c>
      <c r="M66" s="300">
        <v>0</v>
      </c>
      <c r="N66" s="300">
        <v>0</v>
      </c>
      <c r="O66" s="185">
        <v>9093.59</v>
      </c>
      <c r="P66" s="185">
        <v>153971.70000000001</v>
      </c>
      <c r="Q66" s="185">
        <v>3200</v>
      </c>
      <c r="R66" s="185">
        <v>583.76999999999987</v>
      </c>
      <c r="S66" s="300">
        <v>19458.350000000002</v>
      </c>
      <c r="T66" s="300">
        <v>0</v>
      </c>
      <c r="U66" s="185">
        <v>684728.6100000001</v>
      </c>
      <c r="V66" s="185">
        <v>13246.009999999998</v>
      </c>
      <c r="W66" s="185">
        <v>0</v>
      </c>
      <c r="X66" s="185">
        <v>0</v>
      </c>
      <c r="Y66" s="185">
        <v>981820.63</v>
      </c>
      <c r="Z66" s="185">
        <v>0</v>
      </c>
      <c r="AA66" s="185">
        <v>87556.33</v>
      </c>
      <c r="AB66" s="185">
        <v>76323.53</v>
      </c>
      <c r="AC66" s="185">
        <v>6263</v>
      </c>
      <c r="AD66" s="185">
        <v>0</v>
      </c>
      <c r="AE66" s="185">
        <v>1919.8000000000002</v>
      </c>
      <c r="AF66" s="185">
        <v>0</v>
      </c>
      <c r="AG66" s="185">
        <v>14207.249999999998</v>
      </c>
      <c r="AH66" s="185">
        <v>0</v>
      </c>
      <c r="AI66" s="185">
        <v>0</v>
      </c>
      <c r="AJ66" s="185">
        <v>2520.36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13091.029999999999</v>
      </c>
      <c r="AZ66" s="185">
        <v>0</v>
      </c>
      <c r="BA66" s="185">
        <v>2654.56</v>
      </c>
      <c r="BB66" s="185">
        <v>2305.0500000000002</v>
      </c>
      <c r="BC66" s="185">
        <v>0</v>
      </c>
      <c r="BD66" s="185">
        <v>7539.7400000000016</v>
      </c>
      <c r="BE66" s="185">
        <v>281280.01999999996</v>
      </c>
      <c r="BF66" s="185">
        <v>14507.710000000001</v>
      </c>
      <c r="BG66" s="185">
        <v>33090.9</v>
      </c>
      <c r="BH66" s="185">
        <v>34.799999999999997</v>
      </c>
      <c r="BI66" s="185">
        <v>0</v>
      </c>
      <c r="BJ66" s="185">
        <v>531.68000000000006</v>
      </c>
      <c r="BK66" s="185">
        <v>0</v>
      </c>
      <c r="BL66" s="185">
        <v>0</v>
      </c>
      <c r="BM66" s="185">
        <v>0</v>
      </c>
      <c r="BN66" s="185">
        <v>29422.22</v>
      </c>
      <c r="BO66" s="185">
        <v>32.43</v>
      </c>
      <c r="BP66" s="185">
        <v>0</v>
      </c>
      <c r="BQ66" s="185">
        <v>0</v>
      </c>
      <c r="BR66" s="185">
        <v>0</v>
      </c>
      <c r="BS66" s="185">
        <v>0</v>
      </c>
      <c r="BT66" s="185">
        <v>803.76</v>
      </c>
      <c r="BU66" s="185">
        <v>0</v>
      </c>
      <c r="BV66" s="185">
        <v>0</v>
      </c>
      <c r="BW66" s="185">
        <v>0</v>
      </c>
      <c r="BX66" s="185">
        <v>0</v>
      </c>
      <c r="BY66" s="185">
        <v>401791.95999999996</v>
      </c>
      <c r="BZ66" s="185">
        <v>0</v>
      </c>
      <c r="CA66" s="185">
        <v>225912.73</v>
      </c>
      <c r="CB66" s="185">
        <v>0</v>
      </c>
      <c r="CC66" s="185">
        <v>61386.25</v>
      </c>
      <c r="CD66" s="305" t="s">
        <v>221</v>
      </c>
      <c r="CE66" s="295">
        <f t="shared" si="0"/>
        <v>3690673.3999999994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0</v>
      </c>
      <c r="D67" s="295">
        <f>ROUND(D51+D52,0)</f>
        <v>0</v>
      </c>
      <c r="E67" s="295">
        <f t="shared" ref="E67:BP67" si="3">ROUND(E51+E52,0)</f>
        <v>281806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2665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27429</v>
      </c>
      <c r="P67" s="295">
        <f t="shared" si="3"/>
        <v>258802</v>
      </c>
      <c r="Q67" s="295">
        <f t="shared" si="3"/>
        <v>21414</v>
      </c>
      <c r="R67" s="295">
        <f t="shared" si="3"/>
        <v>1930</v>
      </c>
      <c r="S67" s="295">
        <f t="shared" si="3"/>
        <v>0</v>
      </c>
      <c r="T67" s="295">
        <f t="shared" si="3"/>
        <v>0</v>
      </c>
      <c r="U67" s="295">
        <f t="shared" si="3"/>
        <v>37302</v>
      </c>
      <c r="V67" s="295">
        <f t="shared" si="3"/>
        <v>60308</v>
      </c>
      <c r="W67" s="295">
        <f t="shared" si="3"/>
        <v>0</v>
      </c>
      <c r="X67" s="295">
        <f t="shared" si="3"/>
        <v>0</v>
      </c>
      <c r="Y67" s="295">
        <f t="shared" si="3"/>
        <v>107795</v>
      </c>
      <c r="Z67" s="295">
        <f t="shared" si="3"/>
        <v>0</v>
      </c>
      <c r="AA67" s="295">
        <f t="shared" si="3"/>
        <v>18242</v>
      </c>
      <c r="AB67" s="295">
        <f t="shared" si="3"/>
        <v>20368</v>
      </c>
      <c r="AC67" s="295">
        <f t="shared" si="3"/>
        <v>12131</v>
      </c>
      <c r="AD67" s="295">
        <f t="shared" si="3"/>
        <v>0</v>
      </c>
      <c r="AE67" s="295">
        <f t="shared" si="3"/>
        <v>95824</v>
      </c>
      <c r="AF67" s="295">
        <f t="shared" si="3"/>
        <v>0</v>
      </c>
      <c r="AG67" s="295">
        <f t="shared" si="3"/>
        <v>103725</v>
      </c>
      <c r="AH67" s="295">
        <f t="shared" si="3"/>
        <v>0</v>
      </c>
      <c r="AI67" s="295">
        <f t="shared" si="3"/>
        <v>0</v>
      </c>
      <c r="AJ67" s="295">
        <f t="shared" si="3"/>
        <v>0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75487</v>
      </c>
      <c r="AZ67" s="295">
        <f>ROUND(AZ51+AZ52,0)</f>
        <v>0</v>
      </c>
      <c r="BA67" s="295">
        <f>ROUND(BA51+BA52,0)</f>
        <v>14630</v>
      </c>
      <c r="BB67" s="295">
        <f t="shared" si="3"/>
        <v>1088</v>
      </c>
      <c r="BC67" s="295">
        <f t="shared" si="3"/>
        <v>0</v>
      </c>
      <c r="BD67" s="295">
        <f t="shared" si="3"/>
        <v>0</v>
      </c>
      <c r="BE67" s="295">
        <f t="shared" si="3"/>
        <v>181938</v>
      </c>
      <c r="BF67" s="295">
        <f t="shared" si="3"/>
        <v>14862</v>
      </c>
      <c r="BG67" s="295">
        <f t="shared" si="3"/>
        <v>0</v>
      </c>
      <c r="BH67" s="295">
        <f t="shared" si="3"/>
        <v>35815</v>
      </c>
      <c r="BI67" s="295">
        <f t="shared" si="3"/>
        <v>0</v>
      </c>
      <c r="BJ67" s="295">
        <f t="shared" si="3"/>
        <v>4772</v>
      </c>
      <c r="BK67" s="295">
        <f t="shared" si="3"/>
        <v>0</v>
      </c>
      <c r="BL67" s="295">
        <f t="shared" si="3"/>
        <v>35515</v>
      </c>
      <c r="BM67" s="295">
        <f t="shared" si="3"/>
        <v>0</v>
      </c>
      <c r="BN67" s="295">
        <f t="shared" si="3"/>
        <v>136174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6331</v>
      </c>
      <c r="BT67" s="295">
        <f t="shared" si="4"/>
        <v>20013</v>
      </c>
      <c r="BU67" s="295">
        <f t="shared" si="4"/>
        <v>0</v>
      </c>
      <c r="BV67" s="295">
        <f t="shared" si="4"/>
        <v>24349</v>
      </c>
      <c r="BW67" s="295">
        <f t="shared" si="4"/>
        <v>0</v>
      </c>
      <c r="BX67" s="295">
        <f t="shared" si="4"/>
        <v>0</v>
      </c>
      <c r="BY67" s="295">
        <f t="shared" si="4"/>
        <v>12257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10847</v>
      </c>
      <c r="CD67" s="305" t="s">
        <v>221</v>
      </c>
      <c r="CE67" s="295">
        <f t="shared" si="0"/>
        <v>1623819</v>
      </c>
      <c r="CF67" s="2"/>
    </row>
    <row r="68" spans="1:84" ht="12.65" customHeight="1" x14ac:dyDescent="0.35">
      <c r="A68" s="302" t="s">
        <v>240</v>
      </c>
      <c r="B68" s="295"/>
      <c r="C68" s="300">
        <v>0</v>
      </c>
      <c r="D68" s="300">
        <v>0</v>
      </c>
      <c r="E68" s="300">
        <v>0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0</v>
      </c>
      <c r="Q68" s="185">
        <v>0</v>
      </c>
      <c r="R68" s="185">
        <v>0</v>
      </c>
      <c r="S68" s="185">
        <v>929.24</v>
      </c>
      <c r="T68" s="185">
        <v>0</v>
      </c>
      <c r="U68" s="185">
        <v>28114.320000000003</v>
      </c>
      <c r="V68" s="185">
        <v>161.4</v>
      </c>
      <c r="W68" s="185">
        <v>0</v>
      </c>
      <c r="X68" s="185">
        <v>0</v>
      </c>
      <c r="Y68" s="185">
        <v>44931.960000000014</v>
      </c>
      <c r="Z68" s="185">
        <v>0</v>
      </c>
      <c r="AA68" s="185">
        <v>0</v>
      </c>
      <c r="AB68" s="185">
        <v>100566.16999999998</v>
      </c>
      <c r="AC68" s="185">
        <v>0</v>
      </c>
      <c r="AD68" s="185">
        <v>0</v>
      </c>
      <c r="AE68" s="185">
        <v>280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305" t="s">
        <v>221</v>
      </c>
      <c r="CE68" s="295">
        <f t="shared" si="0"/>
        <v>174983.09</v>
      </c>
      <c r="CF68" s="2"/>
    </row>
    <row r="69" spans="1:84" ht="12.65" customHeight="1" x14ac:dyDescent="0.35">
      <c r="A69" s="302" t="s">
        <v>241</v>
      </c>
      <c r="B69" s="295"/>
      <c r="C69" s="300">
        <v>0</v>
      </c>
      <c r="D69" s="300">
        <v>0</v>
      </c>
      <c r="E69" s="185">
        <v>22609.510000000002</v>
      </c>
      <c r="F69" s="185">
        <v>0</v>
      </c>
      <c r="G69" s="300">
        <v>0</v>
      </c>
      <c r="H69" s="300">
        <v>0</v>
      </c>
      <c r="I69" s="185">
        <v>0</v>
      </c>
      <c r="J69" s="185">
        <v>0</v>
      </c>
      <c r="K69" s="185">
        <v>0</v>
      </c>
      <c r="L69" s="185">
        <v>0</v>
      </c>
      <c r="M69" s="300">
        <v>0</v>
      </c>
      <c r="N69" s="300">
        <v>0</v>
      </c>
      <c r="O69" s="300">
        <v>14991.600000000002</v>
      </c>
      <c r="P69" s="185">
        <v>2514.19</v>
      </c>
      <c r="Q69" s="185">
        <v>0</v>
      </c>
      <c r="R69" s="224">
        <v>5906.76</v>
      </c>
      <c r="S69" s="185">
        <v>100</v>
      </c>
      <c r="T69" s="300">
        <v>0</v>
      </c>
      <c r="U69" s="185">
        <v>25571.97</v>
      </c>
      <c r="V69" s="185">
        <v>3043.1</v>
      </c>
      <c r="W69" s="300">
        <v>0</v>
      </c>
      <c r="X69" s="185">
        <v>0</v>
      </c>
      <c r="Y69" s="185">
        <v>8193.1899999999987</v>
      </c>
      <c r="Z69" s="185">
        <v>0</v>
      </c>
      <c r="AA69" s="185">
        <v>1088.8499999999999</v>
      </c>
      <c r="AB69" s="185">
        <v>10280.710000000001</v>
      </c>
      <c r="AC69" s="185">
        <v>1836.9</v>
      </c>
      <c r="AD69" s="185">
        <v>0</v>
      </c>
      <c r="AE69" s="185">
        <v>8112.130000000001</v>
      </c>
      <c r="AF69" s="185">
        <v>0</v>
      </c>
      <c r="AG69" s="185">
        <v>12972.22</v>
      </c>
      <c r="AH69" s="185">
        <v>0</v>
      </c>
      <c r="AI69" s="185">
        <v>0</v>
      </c>
      <c r="AJ69" s="185">
        <v>2872.92</v>
      </c>
      <c r="AK69" s="185">
        <v>0</v>
      </c>
      <c r="AL69" s="185">
        <v>0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0</v>
      </c>
      <c r="AS69" s="300">
        <v>0</v>
      </c>
      <c r="AT69" s="300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11259.499999999998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16654.38</v>
      </c>
      <c r="BF69" s="185">
        <v>143.84</v>
      </c>
      <c r="BG69" s="185">
        <v>0</v>
      </c>
      <c r="BH69" s="224">
        <v>0</v>
      </c>
      <c r="BI69" s="185">
        <v>0</v>
      </c>
      <c r="BJ69" s="185">
        <v>333.36</v>
      </c>
      <c r="BK69" s="185">
        <v>0</v>
      </c>
      <c r="BL69" s="185">
        <v>0</v>
      </c>
      <c r="BM69" s="185">
        <v>0</v>
      </c>
      <c r="BN69" s="185">
        <v>121229.46</v>
      </c>
      <c r="BO69" s="185">
        <v>126.4</v>
      </c>
      <c r="BP69" s="185">
        <v>0</v>
      </c>
      <c r="BQ69" s="185">
        <v>0</v>
      </c>
      <c r="BR69" s="185">
        <v>0</v>
      </c>
      <c r="BS69" s="185">
        <v>0</v>
      </c>
      <c r="BT69" s="185">
        <v>12490.920000000002</v>
      </c>
      <c r="BU69" s="185">
        <v>0</v>
      </c>
      <c r="BV69" s="185">
        <v>0</v>
      </c>
      <c r="BW69" s="185">
        <v>0</v>
      </c>
      <c r="BX69" s="185">
        <v>0</v>
      </c>
      <c r="BY69" s="185">
        <v>14444.570000000003</v>
      </c>
      <c r="BZ69" s="185">
        <v>0</v>
      </c>
      <c r="CA69" s="185">
        <v>1375.46</v>
      </c>
      <c r="CB69" s="185">
        <v>0</v>
      </c>
      <c r="CC69" s="185">
        <v>14970627.687846119</v>
      </c>
      <c r="CD69" s="308">
        <v>1455295.1199999999</v>
      </c>
      <c r="CE69" s="295">
        <f t="shared" si="0"/>
        <v>16724074.747846117</v>
      </c>
      <c r="CF69" s="2"/>
    </row>
    <row r="70" spans="1:84" ht="12.65" customHeight="1" x14ac:dyDescent="0.35">
      <c r="A70" s="302" t="s">
        <v>242</v>
      </c>
      <c r="B70" s="295"/>
      <c r="C70" s="300">
        <v>0</v>
      </c>
      <c r="D70" s="300">
        <v>0</v>
      </c>
      <c r="E70" s="300">
        <v>240</v>
      </c>
      <c r="F70" s="185">
        <v>0</v>
      </c>
      <c r="G70" s="300">
        <v>0</v>
      </c>
      <c r="H70" s="300">
        <v>0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12430.23</v>
      </c>
      <c r="P70" s="300">
        <v>0</v>
      </c>
      <c r="Q70" s="300">
        <v>0</v>
      </c>
      <c r="R70" s="300">
        <v>0</v>
      </c>
      <c r="S70" s="300">
        <v>0</v>
      </c>
      <c r="T70" s="300">
        <v>0</v>
      </c>
      <c r="U70" s="185">
        <v>0</v>
      </c>
      <c r="V70" s="300">
        <v>0</v>
      </c>
      <c r="W70" s="300">
        <v>0</v>
      </c>
      <c r="X70" s="185">
        <v>0</v>
      </c>
      <c r="Y70" s="185">
        <v>150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11684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305083.76</v>
      </c>
      <c r="AZ70" s="185">
        <v>0</v>
      </c>
      <c r="BA70" s="185">
        <v>11572.630000000008</v>
      </c>
      <c r="BB70" s="185">
        <v>0</v>
      </c>
      <c r="BC70" s="185">
        <v>0</v>
      </c>
      <c r="BD70" s="185">
        <v>0</v>
      </c>
      <c r="BE70" s="185">
        <v>20533.759999999998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125193.77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60</v>
      </c>
      <c r="CB70" s="185">
        <v>0</v>
      </c>
      <c r="CC70" s="185">
        <v>122932.02999999991</v>
      </c>
      <c r="CD70" s="308">
        <v>0</v>
      </c>
      <c r="CE70" s="295">
        <f t="shared" si="0"/>
        <v>609880.17999999993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0</v>
      </c>
      <c r="D71" s="295">
        <f t="shared" ref="D71:AI71" si="5">SUM(D61:D69)-D70</f>
        <v>0</v>
      </c>
      <c r="E71" s="295">
        <f t="shared" si="5"/>
        <v>5871887.1900000004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2665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1428914.6400000001</v>
      </c>
      <c r="P71" s="295">
        <f t="shared" si="5"/>
        <v>3250307.4</v>
      </c>
      <c r="Q71" s="295">
        <f t="shared" si="5"/>
        <v>199387.56</v>
      </c>
      <c r="R71" s="295">
        <f t="shared" si="5"/>
        <v>1166421.68</v>
      </c>
      <c r="S71" s="295">
        <f t="shared" si="5"/>
        <v>-80374.319999999992</v>
      </c>
      <c r="T71" s="295">
        <f t="shared" si="5"/>
        <v>0</v>
      </c>
      <c r="U71" s="295">
        <f t="shared" si="5"/>
        <v>2794543.6500000004</v>
      </c>
      <c r="V71" s="295">
        <f t="shared" si="5"/>
        <v>640784.25999999989</v>
      </c>
      <c r="W71" s="295">
        <f t="shared" si="5"/>
        <v>0</v>
      </c>
      <c r="X71" s="295">
        <f t="shared" si="5"/>
        <v>0</v>
      </c>
      <c r="Y71" s="295">
        <f t="shared" si="5"/>
        <v>2695713.59</v>
      </c>
      <c r="Z71" s="295">
        <f t="shared" si="5"/>
        <v>0</v>
      </c>
      <c r="AA71" s="295">
        <f t="shared" si="5"/>
        <v>299163.56</v>
      </c>
      <c r="AB71" s="295">
        <f t="shared" si="5"/>
        <v>3802955.2399999998</v>
      </c>
      <c r="AC71" s="295">
        <f t="shared" si="5"/>
        <v>731706.91</v>
      </c>
      <c r="AD71" s="295">
        <f t="shared" si="5"/>
        <v>0</v>
      </c>
      <c r="AE71" s="295">
        <f t="shared" si="5"/>
        <v>1614682.68</v>
      </c>
      <c r="AF71" s="295">
        <f t="shared" si="5"/>
        <v>0</v>
      </c>
      <c r="AG71" s="295">
        <f t="shared" si="5"/>
        <v>4405997.53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321028.03999999998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0</v>
      </c>
      <c r="AW71" s="295">
        <f t="shared" si="6"/>
        <v>0</v>
      </c>
      <c r="AX71" s="295">
        <f t="shared" si="6"/>
        <v>0</v>
      </c>
      <c r="AY71" s="295">
        <f t="shared" si="6"/>
        <v>501760.72</v>
      </c>
      <c r="AZ71" s="295">
        <f t="shared" si="6"/>
        <v>0</v>
      </c>
      <c r="BA71" s="295">
        <f t="shared" si="6"/>
        <v>178683.54</v>
      </c>
      <c r="BB71" s="295">
        <f t="shared" si="6"/>
        <v>134857.54999999999</v>
      </c>
      <c r="BC71" s="295">
        <f t="shared" si="6"/>
        <v>0</v>
      </c>
      <c r="BD71" s="295">
        <f t="shared" si="6"/>
        <v>7195.0100000000011</v>
      </c>
      <c r="BE71" s="295">
        <f t="shared" si="6"/>
        <v>1710884.02</v>
      </c>
      <c r="BF71" s="295">
        <f t="shared" si="6"/>
        <v>555656.93999999994</v>
      </c>
      <c r="BG71" s="295">
        <f t="shared" si="6"/>
        <v>34510.19</v>
      </c>
      <c r="BH71" s="295">
        <f t="shared" si="6"/>
        <v>36265.99</v>
      </c>
      <c r="BI71" s="295">
        <f t="shared" si="6"/>
        <v>0</v>
      </c>
      <c r="BJ71" s="295">
        <f t="shared" si="6"/>
        <v>5637.04</v>
      </c>
      <c r="BK71" s="295">
        <f t="shared" si="6"/>
        <v>0</v>
      </c>
      <c r="BL71" s="295">
        <f t="shared" si="6"/>
        <v>35515</v>
      </c>
      <c r="BM71" s="295">
        <f t="shared" si="6"/>
        <v>0</v>
      </c>
      <c r="BN71" s="295">
        <f t="shared" si="6"/>
        <v>902707.11999999988</v>
      </c>
      <c r="BO71" s="295">
        <f t="shared" si="6"/>
        <v>3166.81</v>
      </c>
      <c r="BP71" s="295">
        <f t="shared" ref="BP71:CC71" si="7">SUM(BP61:BP69)-BP70</f>
        <v>0</v>
      </c>
      <c r="BQ71" s="295">
        <f t="shared" si="7"/>
        <v>0</v>
      </c>
      <c r="BR71" s="295">
        <f t="shared" si="7"/>
        <v>0</v>
      </c>
      <c r="BS71" s="295">
        <f t="shared" si="7"/>
        <v>6331</v>
      </c>
      <c r="BT71" s="295">
        <f t="shared" si="7"/>
        <v>320643.72999999992</v>
      </c>
      <c r="BU71" s="295">
        <f t="shared" si="7"/>
        <v>0</v>
      </c>
      <c r="BV71" s="295">
        <f t="shared" si="7"/>
        <v>24349</v>
      </c>
      <c r="BW71" s="295">
        <f t="shared" si="7"/>
        <v>203791.24</v>
      </c>
      <c r="BX71" s="295">
        <f t="shared" si="7"/>
        <v>0</v>
      </c>
      <c r="BY71" s="295">
        <f t="shared" si="7"/>
        <v>1209309.8400000001</v>
      </c>
      <c r="BZ71" s="295">
        <f t="shared" si="7"/>
        <v>0</v>
      </c>
      <c r="CA71" s="295">
        <f t="shared" si="7"/>
        <v>236908.02</v>
      </c>
      <c r="CB71" s="295">
        <f t="shared" si="7"/>
        <v>0</v>
      </c>
      <c r="CC71" s="295">
        <f t="shared" si="7"/>
        <v>15335412.817846119</v>
      </c>
      <c r="CD71" s="301">
        <f>CD69-CD70</f>
        <v>1455295.1199999999</v>
      </c>
      <c r="CE71" s="295">
        <f>SUM(CE61:CE69)-CE70</f>
        <v>52044665.307846129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0</v>
      </c>
      <c r="D73" s="300">
        <v>0</v>
      </c>
      <c r="E73" s="185">
        <v>8088756</v>
      </c>
      <c r="F73" s="185">
        <v>0</v>
      </c>
      <c r="G73" s="300">
        <v>0</v>
      </c>
      <c r="H73" s="300">
        <v>0</v>
      </c>
      <c r="I73" s="185">
        <v>0</v>
      </c>
      <c r="J73" s="185">
        <v>0</v>
      </c>
      <c r="K73" s="185">
        <v>0</v>
      </c>
      <c r="L73" s="185">
        <v>0</v>
      </c>
      <c r="M73" s="300">
        <v>0</v>
      </c>
      <c r="N73" s="300">
        <v>0</v>
      </c>
      <c r="O73" s="300">
        <v>2376449</v>
      </c>
      <c r="P73" s="185">
        <v>1278325.4500000002</v>
      </c>
      <c r="Q73" s="185">
        <v>314808</v>
      </c>
      <c r="R73" s="185">
        <v>622285</v>
      </c>
      <c r="S73" s="185">
        <v>0</v>
      </c>
      <c r="T73" s="185">
        <v>0</v>
      </c>
      <c r="U73" s="185">
        <v>1851985.4300000002</v>
      </c>
      <c r="V73" s="185">
        <v>335452.19999999995</v>
      </c>
      <c r="W73" s="185">
        <v>0</v>
      </c>
      <c r="X73" s="185">
        <v>0</v>
      </c>
      <c r="Y73" s="185">
        <v>1387087.2000000002</v>
      </c>
      <c r="Z73" s="185">
        <v>0</v>
      </c>
      <c r="AA73" s="185">
        <v>22314.65</v>
      </c>
      <c r="AB73" s="185">
        <v>3146347.6199999996</v>
      </c>
      <c r="AC73" s="185">
        <v>945655</v>
      </c>
      <c r="AD73" s="185">
        <v>0</v>
      </c>
      <c r="AE73" s="185">
        <v>530720</v>
      </c>
      <c r="AF73" s="185">
        <v>0</v>
      </c>
      <c r="AG73" s="185">
        <v>456439.45999999996</v>
      </c>
      <c r="AH73" s="185">
        <v>0</v>
      </c>
      <c r="AI73" s="185">
        <v>0</v>
      </c>
      <c r="AJ73" s="185">
        <v>30083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21386708.009999998</v>
      </c>
      <c r="CF73" s="2"/>
    </row>
    <row r="74" spans="1:84" ht="12.65" customHeight="1" x14ac:dyDescent="0.35">
      <c r="A74" s="302" t="s">
        <v>246</v>
      </c>
      <c r="B74" s="295"/>
      <c r="C74" s="300">
        <v>0</v>
      </c>
      <c r="D74" s="300">
        <v>0</v>
      </c>
      <c r="E74" s="185">
        <v>755763</v>
      </c>
      <c r="F74" s="185">
        <v>0</v>
      </c>
      <c r="G74" s="300">
        <v>0</v>
      </c>
      <c r="H74" s="300">
        <v>0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354227</v>
      </c>
      <c r="P74" s="185">
        <v>13509382.339999998</v>
      </c>
      <c r="Q74" s="185">
        <v>1237470</v>
      </c>
      <c r="R74" s="185">
        <v>5314943.5</v>
      </c>
      <c r="S74" s="185">
        <v>0</v>
      </c>
      <c r="T74" s="185">
        <v>0</v>
      </c>
      <c r="U74" s="185">
        <v>12013358.4</v>
      </c>
      <c r="V74" s="185">
        <v>3468029.42</v>
      </c>
      <c r="W74" s="185">
        <v>0</v>
      </c>
      <c r="X74" s="185">
        <v>0</v>
      </c>
      <c r="Y74" s="185">
        <v>24676455.559999999</v>
      </c>
      <c r="Z74" s="185">
        <v>0</v>
      </c>
      <c r="AA74" s="185">
        <v>1366123.0699999998</v>
      </c>
      <c r="AB74" s="185">
        <v>9616965.0800000001</v>
      </c>
      <c r="AC74" s="185">
        <v>1171645</v>
      </c>
      <c r="AD74" s="185">
        <v>0</v>
      </c>
      <c r="AE74" s="185">
        <v>2268687</v>
      </c>
      <c r="AF74" s="185">
        <v>0</v>
      </c>
      <c r="AG74" s="185">
        <v>13065243.310000001</v>
      </c>
      <c r="AH74" s="185">
        <v>0</v>
      </c>
      <c r="AI74" s="185">
        <v>0</v>
      </c>
      <c r="AJ74" s="185">
        <v>863787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89682079.680000007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0</v>
      </c>
      <c r="D75" s="295">
        <f t="shared" si="9"/>
        <v>0</v>
      </c>
      <c r="E75" s="295">
        <f t="shared" si="9"/>
        <v>8844519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2730676</v>
      </c>
      <c r="P75" s="295">
        <f t="shared" si="9"/>
        <v>14787707.789999999</v>
      </c>
      <c r="Q75" s="295">
        <f t="shared" si="9"/>
        <v>1552278</v>
      </c>
      <c r="R75" s="295">
        <f t="shared" si="9"/>
        <v>5937228.5</v>
      </c>
      <c r="S75" s="295">
        <f t="shared" si="9"/>
        <v>0</v>
      </c>
      <c r="T75" s="295">
        <f t="shared" si="9"/>
        <v>0</v>
      </c>
      <c r="U75" s="295">
        <f t="shared" si="9"/>
        <v>13865343.83</v>
      </c>
      <c r="V75" s="295">
        <f t="shared" si="9"/>
        <v>3803481.62</v>
      </c>
      <c r="W75" s="295">
        <f t="shared" si="9"/>
        <v>0</v>
      </c>
      <c r="X75" s="295">
        <f t="shared" si="9"/>
        <v>0</v>
      </c>
      <c r="Y75" s="295">
        <f t="shared" si="9"/>
        <v>26063542.759999998</v>
      </c>
      <c r="Z75" s="295">
        <f t="shared" si="9"/>
        <v>0</v>
      </c>
      <c r="AA75" s="295">
        <f t="shared" si="9"/>
        <v>1388437.7199999997</v>
      </c>
      <c r="AB75" s="295">
        <f t="shared" si="9"/>
        <v>12763312.699999999</v>
      </c>
      <c r="AC75" s="295">
        <f t="shared" si="9"/>
        <v>2117300</v>
      </c>
      <c r="AD75" s="295">
        <f t="shared" si="9"/>
        <v>0</v>
      </c>
      <c r="AE75" s="295">
        <f t="shared" si="9"/>
        <v>2799407</v>
      </c>
      <c r="AF75" s="295">
        <f t="shared" si="9"/>
        <v>0</v>
      </c>
      <c r="AG75" s="295">
        <f t="shared" si="9"/>
        <v>13521682.77</v>
      </c>
      <c r="AH75" s="295">
        <f t="shared" si="9"/>
        <v>0</v>
      </c>
      <c r="AI75" s="295">
        <f t="shared" si="9"/>
        <v>0</v>
      </c>
      <c r="AJ75" s="295">
        <f t="shared" si="9"/>
        <v>893870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111068787.69</v>
      </c>
      <c r="CF75" s="2"/>
    </row>
    <row r="76" spans="1:84" ht="12.65" customHeight="1" x14ac:dyDescent="0.35">
      <c r="A76" s="302" t="s">
        <v>248</v>
      </c>
      <c r="B76" s="295"/>
      <c r="C76" s="300">
        <v>0</v>
      </c>
      <c r="D76" s="300">
        <v>0</v>
      </c>
      <c r="E76" s="185">
        <v>12448.98</v>
      </c>
      <c r="F76" s="185">
        <v>0</v>
      </c>
      <c r="G76" s="300">
        <v>0</v>
      </c>
      <c r="H76" s="300">
        <v>0</v>
      </c>
      <c r="I76" s="185">
        <v>0</v>
      </c>
      <c r="J76" s="185">
        <v>117.73</v>
      </c>
      <c r="K76" s="185">
        <v>0</v>
      </c>
      <c r="L76" s="185">
        <v>0</v>
      </c>
      <c r="M76" s="185">
        <v>0</v>
      </c>
      <c r="N76" s="185">
        <v>0</v>
      </c>
      <c r="O76" s="185">
        <v>1211.7</v>
      </c>
      <c r="P76" s="185">
        <v>11432.75</v>
      </c>
      <c r="Q76" s="185">
        <v>945.96999999999991</v>
      </c>
      <c r="R76" s="185">
        <v>85.28</v>
      </c>
      <c r="S76" s="185">
        <v>0</v>
      </c>
      <c r="T76" s="185">
        <v>0</v>
      </c>
      <c r="U76" s="185">
        <v>1647.8600000000001</v>
      </c>
      <c r="V76" s="185">
        <v>2664.17</v>
      </c>
      <c r="W76" s="185">
        <v>0</v>
      </c>
      <c r="X76" s="185">
        <v>0</v>
      </c>
      <c r="Y76" s="185">
        <v>4761.9299999999994</v>
      </c>
      <c r="Z76" s="185">
        <v>0</v>
      </c>
      <c r="AA76" s="185">
        <v>805.84999999999991</v>
      </c>
      <c r="AB76" s="185">
        <v>899.75</v>
      </c>
      <c r="AC76" s="185">
        <v>535.9</v>
      </c>
      <c r="AD76" s="185">
        <v>0</v>
      </c>
      <c r="AE76" s="185">
        <v>4233.1000000000004</v>
      </c>
      <c r="AF76" s="185">
        <v>0</v>
      </c>
      <c r="AG76" s="185">
        <v>4582.12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3334.69</v>
      </c>
      <c r="AZ76" s="185">
        <v>0</v>
      </c>
      <c r="BA76" s="185">
        <v>646.27</v>
      </c>
      <c r="BB76" s="185">
        <v>48.06</v>
      </c>
      <c r="BC76" s="185">
        <v>0</v>
      </c>
      <c r="BD76" s="185">
        <v>0</v>
      </c>
      <c r="BE76" s="185">
        <v>8037.2400000000007</v>
      </c>
      <c r="BF76" s="185">
        <v>656.55000000000007</v>
      </c>
      <c r="BG76" s="185">
        <v>0</v>
      </c>
      <c r="BH76" s="185">
        <v>1582.1500000000003</v>
      </c>
      <c r="BI76" s="185">
        <v>0</v>
      </c>
      <c r="BJ76" s="185">
        <v>210.82</v>
      </c>
      <c r="BK76" s="185">
        <v>0</v>
      </c>
      <c r="BL76" s="185">
        <v>1568.88</v>
      </c>
      <c r="BM76" s="185">
        <v>0</v>
      </c>
      <c r="BN76" s="185">
        <v>6015.6000000000013</v>
      </c>
      <c r="BO76" s="185">
        <v>0</v>
      </c>
      <c r="BP76" s="185">
        <v>0</v>
      </c>
      <c r="BQ76" s="185">
        <v>0</v>
      </c>
      <c r="BR76" s="185">
        <v>0</v>
      </c>
      <c r="BS76" s="185">
        <v>279.69</v>
      </c>
      <c r="BT76" s="185">
        <v>884.09</v>
      </c>
      <c r="BU76" s="185">
        <v>0</v>
      </c>
      <c r="BV76" s="185">
        <v>1075.6199999999999</v>
      </c>
      <c r="BW76" s="185">
        <v>0</v>
      </c>
      <c r="BX76" s="185">
        <v>0</v>
      </c>
      <c r="BY76" s="185">
        <v>541.44000000000005</v>
      </c>
      <c r="BZ76" s="185">
        <v>0</v>
      </c>
      <c r="CA76" s="185">
        <v>0</v>
      </c>
      <c r="CB76" s="185">
        <v>0</v>
      </c>
      <c r="CC76" s="185">
        <v>479.16</v>
      </c>
      <c r="CD76" s="305" t="s">
        <v>221</v>
      </c>
      <c r="CE76" s="295">
        <f t="shared" si="8"/>
        <v>71733.350000000006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0</v>
      </c>
      <c r="D77" s="300">
        <v>0</v>
      </c>
      <c r="E77" s="300">
        <v>15379</v>
      </c>
      <c r="F77" s="300">
        <v>0</v>
      </c>
      <c r="G77" s="300">
        <v>0</v>
      </c>
      <c r="H77" s="300">
        <v>0</v>
      </c>
      <c r="I77" s="300">
        <v>0</v>
      </c>
      <c r="J77" s="300"/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/>
      <c r="AX77" s="305" t="s">
        <v>221</v>
      </c>
      <c r="AY77" s="305" t="s">
        <v>221</v>
      </c>
      <c r="AZ77" s="300"/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/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15379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0</v>
      </c>
      <c r="D78" s="300">
        <v>0</v>
      </c>
      <c r="E78" s="300">
        <v>4339.9477057491385</v>
      </c>
      <c r="F78" s="300">
        <v>0</v>
      </c>
      <c r="G78" s="300">
        <v>0</v>
      </c>
      <c r="H78" s="300">
        <v>0</v>
      </c>
      <c r="I78" s="300">
        <v>0</v>
      </c>
      <c r="J78" s="300">
        <v>41.042884107601274</v>
      </c>
      <c r="K78" s="300">
        <v>0</v>
      </c>
      <c r="L78" s="300">
        <v>0</v>
      </c>
      <c r="M78" s="300">
        <v>0</v>
      </c>
      <c r="N78" s="300">
        <v>0</v>
      </c>
      <c r="O78" s="300">
        <v>422.42132568742431</v>
      </c>
      <c r="P78" s="300">
        <v>3985.6708849161514</v>
      </c>
      <c r="Q78" s="300">
        <v>329.78286825165696</v>
      </c>
      <c r="R78" s="300">
        <v>29.730206036662164</v>
      </c>
      <c r="S78" s="300">
        <v>0</v>
      </c>
      <c r="T78" s="300">
        <v>0</v>
      </c>
      <c r="U78" s="300">
        <v>574.47487476048445</v>
      </c>
      <c r="V78" s="300">
        <v>928.77958509256848</v>
      </c>
      <c r="W78" s="300">
        <v>0</v>
      </c>
      <c r="X78" s="300">
        <v>0</v>
      </c>
      <c r="Y78" s="300">
        <v>1660.0980303959034</v>
      </c>
      <c r="Z78" s="300">
        <v>0</v>
      </c>
      <c r="AA78" s="300">
        <v>280.93441058447701</v>
      </c>
      <c r="AB78" s="300">
        <v>313.66971014876617</v>
      </c>
      <c r="AC78" s="300">
        <v>186.82478207137962</v>
      </c>
      <c r="AD78" s="300">
        <v>0</v>
      </c>
      <c r="AE78" s="300">
        <v>1475.7379828071601</v>
      </c>
      <c r="AF78" s="300">
        <v>0</v>
      </c>
      <c r="AG78" s="300">
        <v>1597.4128949895689</v>
      </c>
      <c r="AH78" s="300">
        <v>0</v>
      </c>
      <c r="AI78" s="300">
        <v>0</v>
      </c>
      <c r="AJ78" s="300">
        <v>0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0</v>
      </c>
      <c r="AW78" s="300"/>
      <c r="AX78" s="305" t="s">
        <v>221</v>
      </c>
      <c r="AY78" s="305" t="s">
        <v>221</v>
      </c>
      <c r="AZ78" s="305" t="s">
        <v>221</v>
      </c>
      <c r="BA78" s="300">
        <v>225.30183226212074</v>
      </c>
      <c r="BB78" s="300">
        <v>16.754616582105815</v>
      </c>
      <c r="BC78" s="300">
        <v>0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551.56713744025626</v>
      </c>
      <c r="BI78" s="300">
        <v>0</v>
      </c>
      <c r="BJ78" s="305" t="s">
        <v>221</v>
      </c>
      <c r="BK78" s="300">
        <v>0</v>
      </c>
      <c r="BL78" s="300">
        <v>546.9409667776564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97.505175028072699</v>
      </c>
      <c r="BT78" s="300">
        <v>308.21034070066435</v>
      </c>
      <c r="BU78" s="300">
        <v>0</v>
      </c>
      <c r="BV78" s="300">
        <v>374.9812877246078</v>
      </c>
      <c r="BW78" s="300">
        <v>0</v>
      </c>
      <c r="BX78" s="300">
        <v>0</v>
      </c>
      <c r="BY78" s="300">
        <v>188.75612988379882</v>
      </c>
      <c r="BZ78" s="300">
        <v>0</v>
      </c>
      <c r="CA78" s="300">
        <v>0</v>
      </c>
      <c r="CB78" s="300">
        <v>0</v>
      </c>
      <c r="CC78" s="305" t="s">
        <v>221</v>
      </c>
      <c r="CD78" s="305" t="s">
        <v>221</v>
      </c>
      <c r="CE78" s="295">
        <f t="shared" si="8"/>
        <v>18476.545631998226</v>
      </c>
      <c r="CF78" s="295"/>
    </row>
    <row r="79" spans="1:84" ht="12.65" customHeight="1" x14ac:dyDescent="0.35">
      <c r="A79" s="302" t="s">
        <v>251</v>
      </c>
      <c r="B79" s="295"/>
      <c r="C79" s="225">
        <v>0</v>
      </c>
      <c r="D79" s="225">
        <v>0</v>
      </c>
      <c r="E79" s="300">
        <v>278486.83999999997</v>
      </c>
      <c r="F79" s="300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278486.83999999997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0</v>
      </c>
      <c r="D80" s="187">
        <v>0</v>
      </c>
      <c r="E80" s="187">
        <v>21.419999999999998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8.5299999999999994</v>
      </c>
      <c r="P80" s="187">
        <v>7.19</v>
      </c>
      <c r="Q80" s="187">
        <v>1.1299999999999999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12.11</v>
      </c>
      <c r="AH80" s="187">
        <v>0</v>
      </c>
      <c r="AI80" s="187">
        <v>0</v>
      </c>
      <c r="AJ80" s="187">
        <v>1.98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52.359999999999992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>
        <v>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>
        <v>1</v>
      </c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913</v>
      </c>
      <c r="D111" s="174">
        <v>4365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198</v>
      </c>
      <c r="D114" s="174">
        <v>309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4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21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/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55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5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465</v>
      </c>
      <c r="C138" s="189">
        <v>253</v>
      </c>
      <c r="D138" s="174">
        <v>195</v>
      </c>
      <c r="E138" s="295">
        <f>SUM(B138:D138)</f>
        <v>913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2616</v>
      </c>
      <c r="C139" s="189">
        <v>1167</v>
      </c>
      <c r="D139" s="174">
        <v>582</v>
      </c>
      <c r="E139" s="295">
        <f>SUM(B139:D139)</f>
        <v>4365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36605.880439575318</v>
      </c>
      <c r="C140" s="174">
        <v>17552.567337368964</v>
      </c>
      <c r="D140" s="174">
        <v>24778.552223055653</v>
      </c>
      <c r="E140" s="295">
        <f>SUM(B140:D140)</f>
        <v>78936.999999999942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10463585.16</v>
      </c>
      <c r="C141" s="189">
        <v>6392322.3499999987</v>
      </c>
      <c r="D141" s="174">
        <v>4530800.5</v>
      </c>
      <c r="E141" s="295">
        <f>SUM(B141:D141)</f>
        <v>21386708.009999998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41588754.149999999</v>
      </c>
      <c r="C142" s="189">
        <v>19941861.77</v>
      </c>
      <c r="D142" s="174">
        <v>28151463.759999998</v>
      </c>
      <c r="E142" s="295">
        <f>SUM(B142:D142)</f>
        <v>89682079.680000007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1318273.1799999997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75929.259999999995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-25735.02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0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362753.66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47163.06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1778384.1399999997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67268.759999999995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107714.33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174983.09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75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75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3163.33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373569.76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376733.09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7006.45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1071480.5799999998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1078487.0299999998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169015.18</v>
      </c>
      <c r="C195" s="189">
        <v>0</v>
      </c>
      <c r="D195" s="174">
        <v>0</v>
      </c>
      <c r="E195" s="295">
        <f t="shared" ref="E195:E203" si="10">SUM(B195:C195)-D195</f>
        <v>169015.18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3486636.9200000004</v>
      </c>
      <c r="C196" s="189">
        <v>0</v>
      </c>
      <c r="D196" s="174">
        <v>0</v>
      </c>
      <c r="E196" s="295">
        <f t="shared" si="10"/>
        <v>3486636.9200000004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39941672.680000007</v>
      </c>
      <c r="C197" s="189">
        <v>70929.52</v>
      </c>
      <c r="D197" s="174">
        <v>0</v>
      </c>
      <c r="E197" s="295">
        <f t="shared" si="10"/>
        <v>40012602.20000001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1054203.6600000001</v>
      </c>
      <c r="C199" s="189">
        <v>0</v>
      </c>
      <c r="D199" s="174">
        <v>0</v>
      </c>
      <c r="E199" s="295">
        <f t="shared" si="10"/>
        <v>1054203.6600000001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14174901.949999999</v>
      </c>
      <c r="C200" s="189">
        <v>196364.68000000002</v>
      </c>
      <c r="D200" s="174">
        <v>0</v>
      </c>
      <c r="E200" s="295">
        <f t="shared" si="10"/>
        <v>14371266.629999999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26133.879999999801</v>
      </c>
      <c r="C202" s="189">
        <v>0</v>
      </c>
      <c r="D202" s="174">
        <v>0</v>
      </c>
      <c r="E202" s="295">
        <f t="shared" si="10"/>
        <v>26133.879999999801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274067.3900000024</v>
      </c>
      <c r="C203" s="189">
        <v>44036.900000000023</v>
      </c>
      <c r="D203" s="174">
        <v>-27399.969999999998</v>
      </c>
      <c r="E203" s="295">
        <f t="shared" si="10"/>
        <v>345504.2600000024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59126631.660000019</v>
      </c>
      <c r="C204" s="303">
        <f>SUM(C195:C203)</f>
        <v>311331.10000000003</v>
      </c>
      <c r="D204" s="295">
        <f>SUM(D195:D203)</f>
        <v>-27399.969999999998</v>
      </c>
      <c r="E204" s="295">
        <f>SUM(E195:E203)</f>
        <v>59465362.730000012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3489381.53</v>
      </c>
      <c r="C209" s="189">
        <v>1860.3200000000002</v>
      </c>
      <c r="D209" s="174">
        <v>0</v>
      </c>
      <c r="E209" s="295">
        <f t="shared" ref="E209:E216" si="11">SUM(B209:C209)-D209</f>
        <v>3491241.8499999996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16376880.25</v>
      </c>
      <c r="C210" s="189">
        <v>1050244.1100000008</v>
      </c>
      <c r="D210" s="174">
        <v>0</v>
      </c>
      <c r="E210" s="295">
        <f t="shared" si="11"/>
        <v>17427124.359999999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811484.86000000034</v>
      </c>
      <c r="C212" s="189">
        <v>53878.150000000016</v>
      </c>
      <c r="D212" s="174">
        <v>0</v>
      </c>
      <c r="E212" s="295">
        <f t="shared" si="11"/>
        <v>865363.01000000036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12132840.92</v>
      </c>
      <c r="C213" s="189">
        <v>517835.36999999947</v>
      </c>
      <c r="D213" s="174">
        <v>0</v>
      </c>
      <c r="E213" s="295">
        <f t="shared" si="11"/>
        <v>12650676.289999999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32810587.560000002</v>
      </c>
      <c r="C217" s="303">
        <f>SUM(C208:C216)</f>
        <v>1623817.9500000002</v>
      </c>
      <c r="D217" s="295">
        <f>SUM(D208:D216)</f>
        <v>0</v>
      </c>
      <c r="E217" s="295">
        <f>SUM(E208:E216)</f>
        <v>34434405.510000005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1274736.06</v>
      </c>
      <c r="D221" s="312">
        <f>C221</f>
        <v>1274736.06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29104769.800000004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15358422.84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818253.84000000008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3532142.1300000004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4224098.1699999981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-19242.150000000023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53018444.630000003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318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160605.22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1279087.93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1439693.15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55732873.840000004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40988.97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12590301.029999999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6407250.5199999996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341520.14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625971.75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2917.48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7194448.8500000006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0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169015.18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3486636.92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40012602.200000003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1054203.6599999999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14371266.629999999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26133.879999999888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345504.26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59465362.730000004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34434405.510000005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25030957.219999999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29308.66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29308.66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32254714.73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578746.23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2004124.88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2894093.2600000007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5476964.370000001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>
        <v>5115902.88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5115902.88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0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-29984.17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26378873.16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4452000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30800888.989999998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30800888.989999998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-9139041.5100000016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32254714.729999993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32254714.73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21386708.010000002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89682079.680000067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111068787.69000007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1274736.06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53018444.630000025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1439693.15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55732873.840000026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55335913.850000046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609880.18000000005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609880.18000000005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55945794.030000046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18947166.789999999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1778384.1399999992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3482694.2800000003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5637684.0600000005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595064.11999999988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3690673.3999999976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1623817.9499999997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174983.09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75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376733.09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1078487.03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15268779.627846122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52654542.577846132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3291251.4521539137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-1335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3289916.4521539137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3289916.4521539137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MOUNT CARMEL HOSPITAL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913</v>
      </c>
      <c r="C414" s="2">
        <f>E138</f>
        <v>913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4365</v>
      </c>
      <c r="C415" s="2">
        <f>E139</f>
        <v>4365</v>
      </c>
      <c r="D415" s="2">
        <f>SUM(C59:H59)+N59</f>
        <v>4365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198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309</v>
      </c>
      <c r="C424" s="2"/>
      <c r="D424" s="2">
        <f>J59</f>
        <v>309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18947166.789999999</v>
      </c>
      <c r="C427" s="2">
        <f t="shared" ref="C427:C434" si="13">CE61</f>
        <v>18947166.789999999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1778384.1399999992</v>
      </c>
      <c r="C428" s="2">
        <f t="shared" si="13"/>
        <v>1778386</v>
      </c>
      <c r="D428" s="2">
        <f>D173</f>
        <v>1778384.1399999997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3482694.2800000003</v>
      </c>
      <c r="C429" s="2">
        <f t="shared" si="13"/>
        <v>3482694.2800000003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5637684.0600000005</v>
      </c>
      <c r="C430" s="2">
        <f t="shared" si="13"/>
        <v>5637684.0600000015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595064.11999999988</v>
      </c>
      <c r="C431" s="2">
        <f t="shared" si="13"/>
        <v>595064.12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3690673.3999999976</v>
      </c>
      <c r="C432" s="2">
        <f t="shared" si="13"/>
        <v>3690673.3999999994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1623817.9499999997</v>
      </c>
      <c r="C433" s="2">
        <f t="shared" si="13"/>
        <v>1623819</v>
      </c>
      <c r="D433" s="2">
        <f>C217</f>
        <v>1623817.9500000002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174983.09</v>
      </c>
      <c r="C434" s="2">
        <f t="shared" si="13"/>
        <v>174983.09</v>
      </c>
      <c r="D434" s="2">
        <f>D177</f>
        <v>174983.09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75</v>
      </c>
      <c r="C435" s="2"/>
      <c r="D435" s="2">
        <f>D181</f>
        <v>75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376733.09</v>
      </c>
      <c r="C436" s="2"/>
      <c r="D436" s="2">
        <f>D186</f>
        <v>376733.09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1078487.03</v>
      </c>
      <c r="C437" s="2"/>
      <c r="D437" s="2">
        <f>D190</f>
        <v>1078487.0299999998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1455295.12</v>
      </c>
      <c r="C438" s="2">
        <f>CD69</f>
        <v>1455295.1199999999</v>
      </c>
      <c r="D438" s="2">
        <f>D181+D186+D190</f>
        <v>1455295.1199999999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15268779.627846122</v>
      </c>
      <c r="C439" s="2">
        <f>SUM(C69:CC69)</f>
        <v>15268779.627846118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16724074.747846123</v>
      </c>
      <c r="C440" s="2">
        <f>CE69</f>
        <v>16724074.747846117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52654542.577846132</v>
      </c>
      <c r="C441" s="2">
        <f>SUM(C427:C437)+C440</f>
        <v>52654545.487846129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1274736.06</v>
      </c>
      <c r="C444" s="2">
        <f>C363</f>
        <v>1274736.06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53018444.630000003</v>
      </c>
      <c r="C445" s="2">
        <f>C364</f>
        <v>53018444.630000025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1439693.15</v>
      </c>
      <c r="C446" s="2">
        <f>C365</f>
        <v>1439693.15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55732873.840000004</v>
      </c>
      <c r="C448" s="2">
        <f>D367</f>
        <v>55732873.840000026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318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160605.22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1279087.93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609880.18000000005</v>
      </c>
      <c r="C458" s="2">
        <f>CE70</f>
        <v>609880.17999999993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21386708.010000002</v>
      </c>
      <c r="C463" s="2">
        <f>CE73</f>
        <v>21386708.009999998</v>
      </c>
      <c r="D463" s="2">
        <f>E141+E147+E153</f>
        <v>21386708.009999998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89682079.680000067</v>
      </c>
      <c r="C464" s="2">
        <f>CE74</f>
        <v>89682079.680000007</v>
      </c>
      <c r="D464" s="2">
        <f>E142+E148+E154</f>
        <v>89682079.680000007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111068787.69000007</v>
      </c>
      <c r="C465" s="2">
        <f>CE75</f>
        <v>111068787.69</v>
      </c>
      <c r="D465" s="2">
        <f>D463+D464</f>
        <v>111068787.69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169015.18</v>
      </c>
      <c r="C468" s="2">
        <f>E195</f>
        <v>169015.18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3486636.92</v>
      </c>
      <c r="C469" s="2">
        <f>E196</f>
        <v>3486636.9200000004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40012602.200000003</v>
      </c>
      <c r="C470" s="2">
        <f>E197</f>
        <v>40012602.20000001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1054203.6599999999</v>
      </c>
      <c r="C472" s="2">
        <f>E199</f>
        <v>1054203.6600000001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14371266.629999999</v>
      </c>
      <c r="C473" s="2">
        <f>SUM(E200:E201)</f>
        <v>14371266.629999999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26133.879999999888</v>
      </c>
      <c r="C474" s="2">
        <f>E202</f>
        <v>26133.879999999801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345504.26</v>
      </c>
      <c r="C475" s="2">
        <f>E203</f>
        <v>345504.2600000024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59465362.730000004</v>
      </c>
      <c r="C476" s="2">
        <f>E204</f>
        <v>59465362.730000012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34434405.510000005</v>
      </c>
      <c r="C478" s="2">
        <f>E217</f>
        <v>34434405.510000005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32254714.73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32254714.729999993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MOUNT CARMEL HOSPITAL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0</v>
      </c>
      <c r="C496" s="333">
        <f>C71</f>
        <v>0</v>
      </c>
      <c r="D496" s="333">
        <f>'[1]Prior Year'!C59</f>
        <v>0</v>
      </c>
      <c r="E496" s="2">
        <f>C59</f>
        <v>0</v>
      </c>
      <c r="F496" s="334" t="str">
        <f t="shared" ref="F496:G511" si="15">IF(B496=0,"",IF(D496=0,"",B496/D496))</f>
        <v/>
      </c>
      <c r="G496" s="334" t="str">
        <f t="shared" si="15"/>
        <v/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5351064.32</v>
      </c>
      <c r="C498" s="333">
        <f>E71</f>
        <v>5871887.1900000004</v>
      </c>
      <c r="D498" s="333">
        <f>'[1]Prior Year'!E59</f>
        <v>4517</v>
      </c>
      <c r="E498" s="2">
        <f>E59</f>
        <v>4365</v>
      </c>
      <c r="F498" s="334">
        <f t="shared" si="15"/>
        <v>1184.6500597741865</v>
      </c>
      <c r="G498" s="334">
        <f t="shared" si="15"/>
        <v>1345.2204329896908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4155.82</v>
      </c>
      <c r="C503" s="333">
        <f>J71</f>
        <v>2665</v>
      </c>
      <c r="D503" s="333">
        <f>'[1]Prior Year'!J59</f>
        <v>342</v>
      </c>
      <c r="E503" s="2">
        <f>J59</f>
        <v>309</v>
      </c>
      <c r="F503" s="334">
        <f t="shared" si="15"/>
        <v>12.151520467836257</v>
      </c>
      <c r="G503" s="334">
        <f t="shared" si="15"/>
        <v>8.624595469255663</v>
      </c>
      <c r="H503" s="335">
        <f t="shared" si="16"/>
        <v>-0.29024557115432403</v>
      </c>
      <c r="I503" s="267" t="s">
        <v>1278</v>
      </c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1324107.28</v>
      </c>
      <c r="C508" s="333">
        <f>O71</f>
        <v>1428914.6400000001</v>
      </c>
      <c r="D508" s="333">
        <f>'[1]Prior Year'!O59</f>
        <v>201</v>
      </c>
      <c r="E508" s="2">
        <f>O59</f>
        <v>198</v>
      </c>
      <c r="F508" s="334">
        <f t="shared" si="15"/>
        <v>6587.5984079601994</v>
      </c>
      <c r="G508" s="334">
        <f t="shared" si="15"/>
        <v>7216.7406060606063</v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3611526.92</v>
      </c>
      <c r="C509" s="333">
        <f>P71</f>
        <v>3250307.4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202536.45</v>
      </c>
      <c r="C510" s="333">
        <f>Q71</f>
        <v>199387.56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1147833.01</v>
      </c>
      <c r="C511" s="333">
        <f>R71</f>
        <v>1166421.68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-64344.939999999981</v>
      </c>
      <c r="C512" s="333">
        <f>S71</f>
        <v>-80374.319999999992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2368436.1299999994</v>
      </c>
      <c r="C514" s="333">
        <f>U71</f>
        <v>2794543.6500000004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740404.14999999991</v>
      </c>
      <c r="C515" s="333">
        <f>V71</f>
        <v>640784.25999999989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0</v>
      </c>
      <c r="C516" s="333">
        <f>W71</f>
        <v>0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0</v>
      </c>
      <c r="C517" s="333">
        <f>X71</f>
        <v>0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2855791.7399999998</v>
      </c>
      <c r="C518" s="333">
        <f>Y71</f>
        <v>2695713.59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347856.79</v>
      </c>
      <c r="C520" s="333">
        <f>AA71</f>
        <v>299163.56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3127476.2800000003</v>
      </c>
      <c r="C521" s="333">
        <f>AB71</f>
        <v>3802955.2399999998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648074.71</v>
      </c>
      <c r="C522" s="333">
        <f>AC71</f>
        <v>731706.91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1672983.44</v>
      </c>
      <c r="C524" s="333">
        <f>AE71</f>
        <v>1614682.68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4246538.88</v>
      </c>
      <c r="C526" s="333">
        <f>AG71</f>
        <v>4405997.53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263116.61000000004</v>
      </c>
      <c r="C529" s="333">
        <f>AJ71</f>
        <v>321028.03999999998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0</v>
      </c>
      <c r="C541" s="333">
        <f>AV71</f>
        <v>0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503882.69000000012</v>
      </c>
      <c r="C544" s="333">
        <f>AY71</f>
        <v>501760.72</v>
      </c>
      <c r="D544" s="333">
        <f>'[1]Prior Year'!AY59</f>
        <v>15818</v>
      </c>
      <c r="E544" s="2">
        <f>AY59</f>
        <v>15379</v>
      </c>
      <c r="F544" s="334">
        <f t="shared" ref="F544:G550" si="19">IF(B544=0,"",IF(D544=0,"",B544/D544))</f>
        <v>31.855018965735248</v>
      </c>
      <c r="G544" s="334">
        <f t="shared" si="19"/>
        <v>32.626355419728199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168646.62</v>
      </c>
      <c r="C546" s="333">
        <f>BA71</f>
        <v>178683.54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158686.74</v>
      </c>
      <c r="C547" s="333">
        <f>BB71</f>
        <v>134857.54999999999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10281.450000000001</v>
      </c>
      <c r="C549" s="333">
        <f>BD71</f>
        <v>7195.0100000000011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1632516.3800000001</v>
      </c>
      <c r="C550" s="333">
        <f>BE71</f>
        <v>1710884.02</v>
      </c>
      <c r="D550" s="333">
        <f>'[1]Prior Year'!BE59</f>
        <v>71733.350000000006</v>
      </c>
      <c r="E550" s="2">
        <f>BE59</f>
        <v>71733.350000000006</v>
      </c>
      <c r="F550" s="334">
        <f t="shared" si="19"/>
        <v>22.758122686309786</v>
      </c>
      <c r="G550" s="334">
        <f t="shared" si="19"/>
        <v>23.850608120211866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505805.95999999996</v>
      </c>
      <c r="C551" s="333">
        <f>BF71</f>
        <v>555656.93999999994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44285.93</v>
      </c>
      <c r="C552" s="333">
        <f>BG71</f>
        <v>34510.19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41017.75</v>
      </c>
      <c r="C553" s="333">
        <f>BH71</f>
        <v>36265.99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9175.43</v>
      </c>
      <c r="C555" s="333">
        <f>BJ71</f>
        <v>5637.04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0</v>
      </c>
      <c r="C556" s="333">
        <f>BK71</f>
        <v>0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35656</v>
      </c>
      <c r="C557" s="333">
        <f>BL71</f>
        <v>35515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999274.68999999983</v>
      </c>
      <c r="C559" s="333">
        <f>BN71</f>
        <v>902707.11999999988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3984.01</v>
      </c>
      <c r="C560" s="333">
        <f>BO71</f>
        <v>3166.81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0</v>
      </c>
      <c r="C561" s="333">
        <f>BP71</f>
        <v>0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6495.27</v>
      </c>
      <c r="C564" s="333">
        <f>BS71</f>
        <v>6331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301389.64</v>
      </c>
      <c r="C565" s="333">
        <f>BT71</f>
        <v>320643.72999999992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24445</v>
      </c>
      <c r="C567" s="333">
        <f>BV71</f>
        <v>24349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305169.60000000003</v>
      </c>
      <c r="C568" s="333">
        <f>BW71</f>
        <v>203791.24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1197058.2</v>
      </c>
      <c r="C570" s="333">
        <f>BY71</f>
        <v>1209309.8400000001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226326.03</v>
      </c>
      <c r="C572" s="333">
        <f>CA71</f>
        <v>236908.02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15710830.419604499</v>
      </c>
      <c r="C574" s="333">
        <f>CC71</f>
        <v>15335412.817846119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1580711.09</v>
      </c>
      <c r="C575" s="333">
        <f>CD71</f>
        <v>1455295.1199999999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63696.110000000008</v>
      </c>
      <c r="E612" s="2">
        <f>SUM(C624:D647)+SUM(C668:D713)</f>
        <v>35433080.021866858</v>
      </c>
      <c r="F612" s="2">
        <f>CE64-(AX64+BD64+BE64+BG64+BJ64+BN64+BP64+BQ64+CB64+CC64+CD64)</f>
        <v>5470230.8800000018</v>
      </c>
      <c r="G612" s="2">
        <f>CE77-(AX77+AY77+BD77+BE77+BG77+BJ77+BN77+BP77+BQ77+CB77+CC77+CD77)</f>
        <v>15379</v>
      </c>
      <c r="H612" s="326">
        <f>CE60-(AX60+AY60+AZ60+BD60+BE60+BG60+BJ60+BN60+BO60+BP60+BQ60+BR60+CB60+CC60+CD60)</f>
        <v>202.29000000000002</v>
      </c>
      <c r="I612" s="2">
        <f>CE78-(AX78+AY78+AZ78+BD78+BE78+BF78+BG78+BJ78+BN78+BO78+BP78+BQ78+BR78+CB78+CC78+CD78)</f>
        <v>18476.545631998226</v>
      </c>
      <c r="J612" s="2">
        <f>CE79-(AX79+AY79+AZ79+BA79+BD79+BE79+BF79+BG79+BJ79+BN79+BO79+BP79+BQ79+BR79+CB79+CC79+CD79)</f>
        <v>278486.83999999997</v>
      </c>
      <c r="K612" s="2">
        <f>CE75-(AW75+AX75+AY75+AZ75+BA75+BB75+BC75+BD75+BE75+BF75+BG75+BH75+BI75+BJ75+BK75+BL75+BM75+BN75+BO75+BP75+BQ75+BR75+BS75+BT75+BU75+BV75+BW75+BX75+CB75+CC75+CD75)</f>
        <v>111068787.69</v>
      </c>
      <c r="L612" s="326">
        <f>CE80-(AW80+AX80+AY80+AZ80+BA80+BB80+BC80+BD80+BE80+BF80+BG80+BH80+BI80+BJ80+BK80+BL80+BM80+BN80+BO80+BP80+BQ80+BR80+BS80+BT80+BU80+BV80+BW80+BX80+BY80+BZ80+CA80+CB80+CC80+CD80)</f>
        <v>52.359999999999992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1710884.02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1455295.1199999999</v>
      </c>
      <c r="D615" s="338">
        <f>SUM(C614:C615)</f>
        <v>3166179.1399999997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5637.04</v>
      </c>
      <c r="D617" s="2">
        <f>(D615/D612)*BJ76</f>
        <v>10479.350878645491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34510.19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902707.11999999988</v>
      </c>
      <c r="D619" s="2">
        <f>(D615/D612)*BN76</f>
        <v>299020.8858058051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15335412.817846119</v>
      </c>
      <c r="D620" s="2">
        <f>(D615/D612)*CC76</f>
        <v>23817.88144868501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16611585.285979254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7195.0100000000011</v>
      </c>
      <c r="D624" s="2">
        <f>(D615/D612)*BD76</f>
        <v>0</v>
      </c>
      <c r="E624" s="2">
        <f>(E623/E612)*SUM(C624:D624)</f>
        <v>3373.1338674118588</v>
      </c>
      <c r="F624" s="2">
        <f>SUM(C624:E624)</f>
        <v>10568.14386741186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501760.72</v>
      </c>
      <c r="D625" s="2">
        <f>(D615/D612)*AY76</f>
        <v>165759.35196618125</v>
      </c>
      <c r="E625" s="2">
        <f>(E623/E612)*SUM(C625:D625)</f>
        <v>312943.910005174</v>
      </c>
      <c r="F625" s="2">
        <f>(F624/F612)*AY64</f>
        <v>523.83197138665707</v>
      </c>
      <c r="G625" s="2">
        <f>SUM(C625:F625)</f>
        <v>980987.81394274195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3166.81</v>
      </c>
      <c r="D627" s="2">
        <f>(D615/D612)*BO76</f>
        <v>0</v>
      </c>
      <c r="E627" s="2">
        <f>(E623/E612)*SUM(C627:D627)</f>
        <v>1484.6503427595717</v>
      </c>
      <c r="F627" s="2">
        <f>(F624/F612)*BO64</f>
        <v>5.8112291944608954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4657.2715719540329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555656.93999999994</v>
      </c>
      <c r="D629" s="2">
        <f>(D615/D612)*BF76</f>
        <v>32635.508108218848</v>
      </c>
      <c r="E629" s="2">
        <f>(E623/E612)*SUM(C629:D629)</f>
        <v>275800.75366906595</v>
      </c>
      <c r="F629" s="2">
        <f>(F624/F612)*BF64</f>
        <v>40.68140567052086</v>
      </c>
      <c r="G629" s="2">
        <f>(G625/G612)*BF77</f>
        <v>0</v>
      </c>
      <c r="H629" s="2">
        <f>(H628/H612)*BF60</f>
        <v>276.96365124626533</v>
      </c>
      <c r="I629" s="2">
        <f>SUM(C629:H629)</f>
        <v>864410.84683420148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178683.54</v>
      </c>
      <c r="D630" s="2">
        <f>(D615/D612)*BA76</f>
        <v>32124.514241258996</v>
      </c>
      <c r="E630" s="2">
        <f>(E623/E612)*SUM(C630:D630)</f>
        <v>98830.131894797465</v>
      </c>
      <c r="F630" s="2">
        <f>(F624/F612)*BA64</f>
        <v>57.551411865706875</v>
      </c>
      <c r="G630" s="2">
        <f>(G625/G612)*BA77</f>
        <v>0</v>
      </c>
      <c r="H630" s="2">
        <f>(H628/H612)*BA60</f>
        <v>84.033028017362298</v>
      </c>
      <c r="I630" s="2">
        <f>(I629/I612)*BA78</f>
        <v>10540.571354513228</v>
      </c>
      <c r="J630" s="2">
        <f>SUM(C630:I630)</f>
        <v>320320.34193045273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134857.54999999999</v>
      </c>
      <c r="D632" s="2">
        <f>(D615/D612)*BB76</f>
        <v>2388.9460356119075</v>
      </c>
      <c r="E632" s="2">
        <f>(E623/E612)*SUM(C632:D632)</f>
        <v>64343.316265207388</v>
      </c>
      <c r="F632" s="2">
        <f>(F624/F612)*BB64</f>
        <v>5.342193421672774</v>
      </c>
      <c r="G632" s="2">
        <f>(G625/G612)*BB77</f>
        <v>0</v>
      </c>
      <c r="H632" s="2">
        <f>(H628/H612)*BB60</f>
        <v>33.613211206944925</v>
      </c>
      <c r="I632" s="2">
        <f>(I629/I612)*BB78</f>
        <v>783.85173270909343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36265.99</v>
      </c>
      <c r="D636" s="2">
        <f>(D615/D612)*BH76</f>
        <v>78644.839164448189</v>
      </c>
      <c r="E636" s="2">
        <f>(E623/E612)*SUM(C636:D636)</f>
        <v>53872.004290053592</v>
      </c>
      <c r="F636" s="2">
        <f>(F624/F612)*BH64</f>
        <v>0.80405304504773301</v>
      </c>
      <c r="G636" s="2">
        <f>(G625/G612)*BH77</f>
        <v>0</v>
      </c>
      <c r="H636" s="2">
        <f>(H628/H612)*BH60</f>
        <v>0</v>
      </c>
      <c r="I636" s="2">
        <f>(I629/I612)*BH78</f>
        <v>25804.640426668586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35515</v>
      </c>
      <c r="D637" s="2">
        <f>(D615/D612)*BL76</f>
        <v>77985.219649413426</v>
      </c>
      <c r="E637" s="2">
        <f>(E623/E612)*SUM(C637:D637)</f>
        <v>53210.688360144224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25588.208622818194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6331</v>
      </c>
      <c r="D639" s="2">
        <f>(D615/D612)*BS76</f>
        <v>13902.711541828847</v>
      </c>
      <c r="E639" s="2">
        <f>(E623/E612)*SUM(C639:D639)</f>
        <v>9485.8822524478892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4561.7039351104095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320643.72999999992</v>
      </c>
      <c r="D640" s="2">
        <f>(D615/D612)*BT76</f>
        <v>43945.9696342932</v>
      </c>
      <c r="E640" s="2">
        <f>(E623/E612)*SUM(C640:D640)</f>
        <v>170925.38628104073</v>
      </c>
      <c r="F640" s="2">
        <f>(F624/F612)*BT64</f>
        <v>2.7505959366796655</v>
      </c>
      <c r="G640" s="2">
        <f>(G625/G612)*BT77</f>
        <v>0</v>
      </c>
      <c r="H640" s="2">
        <f>(H628/H612)*BT60</f>
        <v>71.600744420273088</v>
      </c>
      <c r="I640" s="2">
        <f>(I629/I612)*BT78</f>
        <v>14419.381572425767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24349</v>
      </c>
      <c r="D642" s="2">
        <f>(D615/D612)*BV76</f>
        <v>53466.461398769861</v>
      </c>
      <c r="E642" s="2">
        <f>(E623/E612)*SUM(C642:D642)</f>
        <v>36481.112361549291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17543.208504713999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203791.24</v>
      </c>
      <c r="D643" s="2">
        <f>(D615/D612)*BW76</f>
        <v>0</v>
      </c>
      <c r="E643" s="2">
        <f>(E623/E612)*SUM(C643:D643)</f>
        <v>95540.539002149846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1604761.6918294353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1209309.8400000001</v>
      </c>
      <c r="D645" s="2">
        <f>(D615/D612)*BY76</f>
        <v>26913.669195208306</v>
      </c>
      <c r="E645" s="2">
        <f>(E623/E612)*SUM(C645:D645)</f>
        <v>579561.02723374835</v>
      </c>
      <c r="F645" s="2">
        <f>(F624/F612)*BY64</f>
        <v>2.8226185646125317</v>
      </c>
      <c r="G645" s="2">
        <f>(G625/G612)*BY77</f>
        <v>0</v>
      </c>
      <c r="H645" s="2">
        <f>(H628/H612)*BY60</f>
        <v>139.28762178220327</v>
      </c>
      <c r="I645" s="2">
        <f>(I629/I612)*BY78</f>
        <v>8830.80903366649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236908.02</v>
      </c>
      <c r="D647" s="2">
        <f>(D615/D612)*CA76</f>
        <v>0</v>
      </c>
      <c r="E647" s="2">
        <f>(E623/E612)*SUM(C647:D647)</f>
        <v>111066.20640186543</v>
      </c>
      <c r="F647" s="2">
        <f>(F624/F612)*CA64</f>
        <v>5.7535222229921539</v>
      </c>
      <c r="G647" s="2">
        <f>(G625/G612)*CA77</f>
        <v>0</v>
      </c>
      <c r="H647" s="2">
        <f>(H628/H612)*CA60</f>
        <v>1.6115923181411949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2172739.0472193761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22898880.697846115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5871887.1900000004</v>
      </c>
      <c r="D670" s="2">
        <f>(D615/D612)*E76</f>
        <v>618808.60213091807</v>
      </c>
      <c r="E670" s="2">
        <f>(E623/E612)*SUM(C670:D670)</f>
        <v>3042940.2877139072</v>
      </c>
      <c r="F670" s="2">
        <f>(F624/F612)*E64</f>
        <v>377.81459377752736</v>
      </c>
      <c r="G670" s="2">
        <f>(G625/G612)*E77</f>
        <v>980987.81394274195</v>
      </c>
      <c r="H670" s="2">
        <f>(H628/H612)*E60</f>
        <v>1178.7646669832736</v>
      </c>
      <c r="I670" s="2">
        <f>(I629/I612)*E78</f>
        <v>203041.08496589365</v>
      </c>
      <c r="J670" s="2">
        <f>(J630/J612)*E79</f>
        <v>320320.34193045273</v>
      </c>
      <c r="K670" s="2">
        <f>(K644/K612)*E75</f>
        <v>127788.78359122915</v>
      </c>
      <c r="L670" s="2">
        <f>(L647/L612)*E80</f>
        <v>888847.79204429034</v>
      </c>
      <c r="M670" s="2">
        <f t="shared" si="20"/>
        <v>6184291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2665</v>
      </c>
      <c r="D675" s="2">
        <f>(D615/D612)*J76</f>
        <v>5852.0727584808546</v>
      </c>
      <c r="E675" s="2">
        <f>(E623/E612)*SUM(C675:D675)</f>
        <v>3992.9376849848313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1920.1594775664078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11765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1428914.6400000001</v>
      </c>
      <c r="D680" s="2">
        <f>(D615/D612)*O76</f>
        <v>60230.668151288977</v>
      </c>
      <c r="E680" s="2">
        <f>(E623/E612)*SUM(C680:D680)</f>
        <v>698134.74511120643</v>
      </c>
      <c r="F680" s="2">
        <f>(F624/F612)*O64</f>
        <v>91.562745550791632</v>
      </c>
      <c r="G680" s="2">
        <f>(G625/G612)*O77</f>
        <v>0</v>
      </c>
      <c r="H680" s="2">
        <f>(H628/H612)*O60</f>
        <v>251.63862910404654</v>
      </c>
      <c r="I680" s="2">
        <f>(I629/I612)*O78</f>
        <v>19762.653860249862</v>
      </c>
      <c r="J680" s="2">
        <f>(J630/J612)*O79</f>
        <v>0</v>
      </c>
      <c r="K680" s="2">
        <f>(K644/K612)*O75</f>
        <v>39453.786511370854</v>
      </c>
      <c r="L680" s="2">
        <f>(L647/L612)*O80</f>
        <v>353962.26265816041</v>
      </c>
      <c r="M680" s="2">
        <f t="shared" si="20"/>
        <v>1171887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3250307.4</v>
      </c>
      <c r="D681" s="2">
        <f>(D615/D612)*P76</f>
        <v>568294.27358805726</v>
      </c>
      <c r="E681" s="2">
        <f>(E623/E612)*SUM(C681:D681)</f>
        <v>1790220.5321932111</v>
      </c>
      <c r="F681" s="2">
        <f>(F624/F612)*P64</f>
        <v>2252.7861194248917</v>
      </c>
      <c r="G681" s="2">
        <f>(G625/G612)*P77</f>
        <v>0</v>
      </c>
      <c r="H681" s="2">
        <f>(H628/H612)*P60</f>
        <v>368.36395843227308</v>
      </c>
      <c r="I681" s="2">
        <f>(I629/I612)*P78</f>
        <v>186466.51887494564</v>
      </c>
      <c r="J681" s="2">
        <f>(J630/J612)*P79</f>
        <v>0</v>
      </c>
      <c r="K681" s="2">
        <f>(K644/K612)*P75</f>
        <v>213658.10742072499</v>
      </c>
      <c r="L681" s="2">
        <f>(L647/L612)*P80</f>
        <v>298357.40545277536</v>
      </c>
      <c r="M681" s="2">
        <f t="shared" si="20"/>
        <v>3059618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199387.56</v>
      </c>
      <c r="D682" s="2">
        <f>(D615/D612)*Q76</f>
        <v>47021.874350973696</v>
      </c>
      <c r="E682" s="2">
        <f>(E623/E612)*SUM(C682:D682)</f>
        <v>115520.61890936471</v>
      </c>
      <c r="F682" s="2">
        <f>(F624/F612)*Q64</f>
        <v>4.1421897973642867</v>
      </c>
      <c r="G682" s="2">
        <f>(G625/G612)*Q77</f>
        <v>0</v>
      </c>
      <c r="H682" s="2">
        <f>(H628/H612)*Q60</f>
        <v>25.785477090259114</v>
      </c>
      <c r="I682" s="2">
        <f>(I629/I612)*Q78</f>
        <v>15428.635530395775</v>
      </c>
      <c r="J682" s="2">
        <f>(J630/J612)*Q79</f>
        <v>0</v>
      </c>
      <c r="K682" s="2">
        <f>(K644/K612)*Q75</f>
        <v>22427.869442693944</v>
      </c>
      <c r="L682" s="2">
        <f>(L647/L612)*Q80</f>
        <v>46890.663165735205</v>
      </c>
      <c r="M682" s="2">
        <f t="shared" si="20"/>
        <v>247320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1166421.68</v>
      </c>
      <c r="D683" s="2">
        <f>(D615/D612)*R76</f>
        <v>4239.0619624840501</v>
      </c>
      <c r="E683" s="2">
        <f>(E623/E612)*SUM(C683:D683)</f>
        <v>548824.17063536379</v>
      </c>
      <c r="F683" s="2">
        <f>(F624/F612)*R64</f>
        <v>111.02645504278532</v>
      </c>
      <c r="G683" s="2">
        <f>(G625/G612)*R77</f>
        <v>0</v>
      </c>
      <c r="H683" s="2">
        <f>(H628/H612)*R60</f>
        <v>97.155994036512041</v>
      </c>
      <c r="I683" s="2">
        <f>(I629/I612)*R78</f>
        <v>1390.9046143452242</v>
      </c>
      <c r="J683" s="2">
        <f>(J630/J612)*R79</f>
        <v>0</v>
      </c>
      <c r="K683" s="2">
        <f>(K644/K612)*R75</f>
        <v>85783.207421249026</v>
      </c>
      <c r="L683" s="2">
        <f>(L647/L612)*R80</f>
        <v>0</v>
      </c>
      <c r="M683" s="2">
        <f t="shared" si="20"/>
        <v>640446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-80374.319999999992</v>
      </c>
      <c r="D684" s="2">
        <f>(D615/D612)*S76</f>
        <v>0</v>
      </c>
      <c r="E684" s="2">
        <f>(E623/E612)*SUM(C684:D684)</f>
        <v>-37680.745525329112</v>
      </c>
      <c r="F684" s="2">
        <f>(F624/F612)*S64</f>
        <v>-194.85890065794564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-37876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2794543.6500000004</v>
      </c>
      <c r="D686" s="2">
        <f>(D615/D612)*U76</f>
        <v>81911.123891873445</v>
      </c>
      <c r="E686" s="2">
        <f>(E623/E612)*SUM(C686:D686)</f>
        <v>1348527.2453955167</v>
      </c>
      <c r="F686" s="2">
        <f>(F624/F612)*U64</f>
        <v>1331.1937877375492</v>
      </c>
      <c r="G686" s="2">
        <f>(G625/G612)*U77</f>
        <v>0</v>
      </c>
      <c r="H686" s="2">
        <f>(H628/H612)*U60</f>
        <v>449.86448423541356</v>
      </c>
      <c r="I686" s="2">
        <f>(I629/I612)*U78</f>
        <v>26876.361137370091</v>
      </c>
      <c r="J686" s="2">
        <f>(J630/J612)*U79</f>
        <v>0</v>
      </c>
      <c r="K686" s="2">
        <f>(K644/K612)*U75</f>
        <v>200331.46201730747</v>
      </c>
      <c r="L686" s="2">
        <f>(L647/L612)*U80</f>
        <v>0</v>
      </c>
      <c r="M686" s="2">
        <f t="shared" si="20"/>
        <v>1659427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640784.25999999989</v>
      </c>
      <c r="D687" s="2">
        <f>(D615/D612)*V76</f>
        <v>132429.42904070279</v>
      </c>
      <c r="E687" s="2">
        <f>(E623/E612)*SUM(C687:D687)</f>
        <v>362494.74027828383</v>
      </c>
      <c r="F687" s="2">
        <f>(F624/F612)*V64</f>
        <v>67.059905664051954</v>
      </c>
      <c r="G687" s="2">
        <f>(G625/G612)*V77</f>
        <v>0</v>
      </c>
      <c r="H687" s="2">
        <f>(H628/H612)*V60</f>
        <v>127.54602060717457</v>
      </c>
      <c r="I687" s="2">
        <f>(I629/I612)*V78</f>
        <v>43452.232016886919</v>
      </c>
      <c r="J687" s="2">
        <f>(J630/J612)*V79</f>
        <v>0</v>
      </c>
      <c r="K687" s="2">
        <f>(K644/K612)*V75</f>
        <v>54954.066991251602</v>
      </c>
      <c r="L687" s="2">
        <f>(L647/L612)*V80</f>
        <v>0</v>
      </c>
      <c r="M687" s="2">
        <f t="shared" si="20"/>
        <v>593525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0"/>
        <v>0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0</v>
      </c>
      <c r="L689" s="2">
        <f>(L647/L612)*X80</f>
        <v>0</v>
      </c>
      <c r="M689" s="2">
        <f t="shared" si="20"/>
        <v>0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2695713.59</v>
      </c>
      <c r="D690" s="2">
        <f>(D615/D612)*Y76</f>
        <v>236703.99074826069</v>
      </c>
      <c r="E690" s="2">
        <f>(E623/E612)*SUM(C690:D690)</f>
        <v>1374763.4895595566</v>
      </c>
      <c r="F690" s="2">
        <f>(F624/F612)*Y64</f>
        <v>229.45288735693254</v>
      </c>
      <c r="G690" s="2">
        <f>(G625/G612)*Y77</f>
        <v>0</v>
      </c>
      <c r="H690" s="2">
        <f>(H628/H612)*Y60</f>
        <v>367.44304853619235</v>
      </c>
      <c r="I690" s="2">
        <f>(I629/I612)*Y78</f>
        <v>77666.39786806934</v>
      </c>
      <c r="J690" s="2">
        <f>(J630/J612)*Y79</f>
        <v>0</v>
      </c>
      <c r="K690" s="2">
        <f>(K644/K612)*Y75</f>
        <v>376575.41641081747</v>
      </c>
      <c r="L690" s="2">
        <f>(L647/L612)*Y80</f>
        <v>0</v>
      </c>
      <c r="M690" s="2">
        <f t="shared" si="20"/>
        <v>2066306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299163.56</v>
      </c>
      <c r="D692" s="2">
        <f>(D615/D612)*AA76</f>
        <v>40056.848997042347</v>
      </c>
      <c r="E692" s="2">
        <f>(E623/E612)*SUM(C692:D692)</f>
        <v>159031.86376464044</v>
      </c>
      <c r="F692" s="2">
        <f>(F624/F612)*AA64</f>
        <v>75.78364647242033</v>
      </c>
      <c r="G692" s="2">
        <f>(G625/G612)*AA77</f>
        <v>0</v>
      </c>
      <c r="H692" s="2">
        <f>(H628/H612)*AA60</f>
        <v>31.310936466743208</v>
      </c>
      <c r="I692" s="2">
        <f>(I629/I612)*AA78</f>
        <v>13143.298352135304</v>
      </c>
      <c r="J692" s="2">
        <f>(J630/J612)*AA79</f>
        <v>0</v>
      </c>
      <c r="K692" s="2">
        <f>(K644/K612)*AA75</f>
        <v>20060.646297552143</v>
      </c>
      <c r="L692" s="2">
        <f>(L647/L612)*AA80</f>
        <v>0</v>
      </c>
      <c r="M692" s="2">
        <f t="shared" si="20"/>
        <v>232400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3802955.2399999998</v>
      </c>
      <c r="D693" s="2">
        <f>(D615/D612)*AB76</f>
        <v>44724.390252638652</v>
      </c>
      <c r="E693" s="2">
        <f>(E623/E612)*SUM(C693:D693)</f>
        <v>1803852.7356815224</v>
      </c>
      <c r="F693" s="2">
        <f>(F624/F612)*AB64</f>
        <v>4932.3903099921044</v>
      </c>
      <c r="G693" s="2">
        <f>(G625/G612)*AB77</f>
        <v>0</v>
      </c>
      <c r="H693" s="2">
        <f>(H628/H612)*AB60</f>
        <v>180.26811215779361</v>
      </c>
      <c r="I693" s="2">
        <f>(I629/I612)*AB78</f>
        <v>14674.793934769177</v>
      </c>
      <c r="J693" s="2">
        <f>(J630/J612)*AB79</f>
        <v>0</v>
      </c>
      <c r="K693" s="2">
        <f>(K644/K612)*AB75</f>
        <v>184408.920883938</v>
      </c>
      <c r="L693" s="2">
        <f>(L647/L612)*AB80</f>
        <v>0</v>
      </c>
      <c r="M693" s="2">
        <f t="shared" si="20"/>
        <v>2052773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731706.91</v>
      </c>
      <c r="D694" s="2">
        <f>(D615/D612)*AC76</f>
        <v>26638.289231885581</v>
      </c>
      <c r="E694" s="2">
        <f>(E623/E612)*SUM(C694:D694)</f>
        <v>355524.15837062994</v>
      </c>
      <c r="F694" s="2">
        <f>(F624/F612)*AC64</f>
        <v>173.14769105920789</v>
      </c>
      <c r="G694" s="2">
        <f>(G625/G612)*AC77</f>
        <v>0</v>
      </c>
      <c r="H694" s="2">
        <f>(H628/H612)*AC60</f>
        <v>157.47559222979675</v>
      </c>
      <c r="I694" s="2">
        <f>(I629/I612)*AC78</f>
        <v>8740.4524252768024</v>
      </c>
      <c r="J694" s="2">
        <f>(J630/J612)*AC79</f>
        <v>0</v>
      </c>
      <c r="K694" s="2">
        <f>(K644/K612)*AC75</f>
        <v>30591.510007238321</v>
      </c>
      <c r="L694" s="2">
        <f>(L647/L612)*AC80</f>
        <v>0</v>
      </c>
      <c r="M694" s="2">
        <f t="shared" si="20"/>
        <v>421825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1614682.68</v>
      </c>
      <c r="D696" s="2">
        <f>(D615/D612)*AE76</f>
        <v>210417.13406884656</v>
      </c>
      <c r="E696" s="2">
        <f>(E623/E612)*SUM(C696:D696)</f>
        <v>855635.50213866425</v>
      </c>
      <c r="F696" s="2">
        <f>(F624/F612)*AE64</f>
        <v>31.023457191465329</v>
      </c>
      <c r="G696" s="2">
        <f>(G625/G612)*AE77</f>
        <v>0</v>
      </c>
      <c r="H696" s="2">
        <f>(H628/H612)*AE60</f>
        <v>360.7664517896074</v>
      </c>
      <c r="I696" s="2">
        <f>(I629/I612)*AE78</f>
        <v>69041.256132560608</v>
      </c>
      <c r="J696" s="2">
        <f>(J630/J612)*AE79</f>
        <v>0</v>
      </c>
      <c r="K696" s="2">
        <f>(K644/K612)*AE75</f>
        <v>40446.836657456668</v>
      </c>
      <c r="L696" s="2">
        <f>(L647/L612)*AE80</f>
        <v>0</v>
      </c>
      <c r="M696" s="2">
        <f t="shared" si="20"/>
        <v>1175933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4405997.53</v>
      </c>
      <c r="D698" s="2">
        <f>(D615/D612)*AG76</f>
        <v>227766.07175817795</v>
      </c>
      <c r="E698" s="2">
        <f>(E623/E612)*SUM(C698:D698)</f>
        <v>2172381.2668322721</v>
      </c>
      <c r="F698" s="2">
        <f>(F624/F612)*AG64</f>
        <v>340.38900500481071</v>
      </c>
      <c r="G698" s="2">
        <f>(G625/G612)*AG77</f>
        <v>0</v>
      </c>
      <c r="H698" s="2">
        <f>(H628/H612)*AG60</f>
        <v>399.67489489901629</v>
      </c>
      <c r="I698" s="2">
        <f>(I629/I612)*AG78</f>
        <v>74733.722461110927</v>
      </c>
      <c r="J698" s="2">
        <f>(J630/J612)*AG79</f>
        <v>0</v>
      </c>
      <c r="K698" s="2">
        <f>(K644/K612)*AG75</f>
        <v>195366.12372982429</v>
      </c>
      <c r="L698" s="2">
        <f>(L647/L612)*AG80</f>
        <v>502518.52295314457</v>
      </c>
      <c r="M698" s="2">
        <f t="shared" si="20"/>
        <v>3173506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321028.03999999998</v>
      </c>
      <c r="D701" s="2">
        <f>(D615/D612)*AJ76</f>
        <v>0</v>
      </c>
      <c r="E701" s="2">
        <f>(E623/E612)*SUM(C701:D701)</f>
        <v>150502.99500804706</v>
      </c>
      <c r="F701" s="2">
        <f>(F624/F612)*AJ64</f>
        <v>99.880972689548756</v>
      </c>
      <c r="G701" s="2">
        <f>(G625/G612)*AJ77</f>
        <v>0</v>
      </c>
      <c r="H701" s="2">
        <f>(H628/H612)*AJ60</f>
        <v>54.103456394740114</v>
      </c>
      <c r="I701" s="2">
        <f>(I629/I612)*AJ78</f>
        <v>0</v>
      </c>
      <c r="J701" s="2">
        <f>(J630/J612)*AJ79</f>
        <v>0</v>
      </c>
      <c r="K701" s="2">
        <f>(K644/K612)*AJ75</f>
        <v>12914.954446781334</v>
      </c>
      <c r="L701" s="2">
        <f>(L647/L612)*AJ80</f>
        <v>82162.400945270536</v>
      </c>
      <c r="M701" s="2">
        <f t="shared" si="20"/>
        <v>245734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52044665.307846114</v>
      </c>
      <c r="D715" s="2">
        <f>SUM(D616:D647)+SUM(D668:D713)</f>
        <v>3166179.1399999992</v>
      </c>
      <c r="E715" s="2">
        <f>SUM(E624:E647)+SUM(E668:E713)</f>
        <v>16611585.28597926</v>
      </c>
      <c r="F715" s="2">
        <f>SUM(F625:F648)+SUM(F668:F713)</f>
        <v>10568.143867411856</v>
      </c>
      <c r="G715" s="2">
        <f>SUM(G626:G647)+SUM(G668:G713)</f>
        <v>980987.81394274195</v>
      </c>
      <c r="H715" s="2">
        <f>SUM(H629:H647)+SUM(H668:H713)</f>
        <v>4657.271571954032</v>
      </c>
      <c r="I715" s="2">
        <f>SUM(I630:I647)+SUM(I668:I713)</f>
        <v>864410.84683420148</v>
      </c>
      <c r="J715" s="2">
        <f>SUM(J631:J647)+SUM(J668:J713)</f>
        <v>320320.34193045273</v>
      </c>
      <c r="K715" s="2">
        <f>SUM(K668:K713)</f>
        <v>1604761.6918294353</v>
      </c>
      <c r="L715" s="2">
        <f>SUM(L668:L713)</f>
        <v>2172739.0472193765</v>
      </c>
      <c r="M715" s="2">
        <f>SUM(M668:M713)</f>
        <v>22898880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52044665.307846129</v>
      </c>
      <c r="D716" s="2">
        <f>D615</f>
        <v>3166179.1399999997</v>
      </c>
      <c r="E716" s="2">
        <f>E623</f>
        <v>16611585.285979254</v>
      </c>
      <c r="F716" s="2">
        <f>F624</f>
        <v>10568.14386741186</v>
      </c>
      <c r="G716" s="2">
        <f>G625</f>
        <v>980987.81394274195</v>
      </c>
      <c r="H716" s="2">
        <f>H628</f>
        <v>4657.2715719540329</v>
      </c>
      <c r="I716" s="2">
        <f>I629</f>
        <v>864410.84683420148</v>
      </c>
      <c r="J716" s="2">
        <f>J630</f>
        <v>320320.34193045273</v>
      </c>
      <c r="K716" s="2">
        <f>K644</f>
        <v>1604761.6918294353</v>
      </c>
      <c r="L716" s="2">
        <f>L647</f>
        <v>2172739.0472193761</v>
      </c>
      <c r="M716" s="2">
        <f>C648</f>
        <v>22898880.697846115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TAL*193*A</v>
      </c>
      <c r="B721" s="282">
        <f>ROUND(C166,0)</f>
        <v>75929</v>
      </c>
      <c r="C721" s="282">
        <f>ROUND(C167,0)</f>
        <v>-25735</v>
      </c>
      <c r="D721" s="282">
        <f>ROUND(C168,0)</f>
        <v>0</v>
      </c>
      <c r="E721" s="282">
        <f>ROUND(C169,0)</f>
        <v>0</v>
      </c>
      <c r="F721" s="282">
        <f>ROUND(C170,0)</f>
        <v>362754</v>
      </c>
      <c r="G721" s="282">
        <f>ROUND(C171,0)</f>
        <v>47163</v>
      </c>
      <c r="H721" s="282">
        <f>ROUND(C172+C173,0)</f>
        <v>0</v>
      </c>
      <c r="I721" s="282">
        <f>ROUND(C176,0)</f>
        <v>107714</v>
      </c>
      <c r="J721" s="282">
        <f>ROUND(C177,0)</f>
        <v>0</v>
      </c>
      <c r="K721" s="282">
        <f>ROUND(C180,0)</f>
        <v>75</v>
      </c>
      <c r="L721" s="282">
        <f>ROUND(C181,0)</f>
        <v>0</v>
      </c>
      <c r="M721" s="282">
        <f>ROUND(C184,0)</f>
        <v>373570</v>
      </c>
      <c r="N721" s="282">
        <f>ROUND(C185,0)</f>
        <v>0</v>
      </c>
      <c r="O721" s="282">
        <f>ROUND(C186,0)</f>
        <v>0</v>
      </c>
      <c r="P721" s="282">
        <f>ROUND(C189,0)</f>
        <v>1071481</v>
      </c>
      <c r="Q721" s="282">
        <f>ROUND(C190,0)</f>
        <v>0</v>
      </c>
      <c r="R721" s="282">
        <f>ROUND(B196,0)</f>
        <v>3486637</v>
      </c>
      <c r="S721" s="282">
        <f>ROUND(C196,0)</f>
        <v>0</v>
      </c>
      <c r="T721" s="282">
        <f>ROUND(D196,0)</f>
        <v>0</v>
      </c>
      <c r="U721" s="282">
        <f>ROUND(B197,0)</f>
        <v>39941673</v>
      </c>
      <c r="V721" s="282">
        <f>ROUND(C197,0)</f>
        <v>70930</v>
      </c>
      <c r="W721" s="282">
        <f>ROUND(D197,0)</f>
        <v>0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1054204</v>
      </c>
      <c r="AB721" s="282">
        <f>ROUND(C199,0)</f>
        <v>0</v>
      </c>
      <c r="AC721" s="282">
        <f>ROUND(D199,0)</f>
        <v>0</v>
      </c>
      <c r="AD721" s="282">
        <f>ROUND(B200,0)</f>
        <v>14174902</v>
      </c>
      <c r="AE721" s="282">
        <f>ROUND(C200,0)</f>
        <v>196365</v>
      </c>
      <c r="AF721" s="282">
        <f>ROUND(D200,0)</f>
        <v>0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26134</v>
      </c>
      <c r="AK721" s="282">
        <f>ROUND(C202,0)</f>
        <v>0</v>
      </c>
      <c r="AL721" s="282">
        <f>ROUND(D202,0)</f>
        <v>0</v>
      </c>
      <c r="AM721" s="282">
        <f>ROUND(B203,0)</f>
        <v>274067</v>
      </c>
      <c r="AN721" s="282">
        <f>ROUND(C203,0)</f>
        <v>44037</v>
      </c>
      <c r="AO721" s="282">
        <f>ROUND(D203,0)</f>
        <v>-27400</v>
      </c>
      <c r="AP721" s="282">
        <f>ROUND(B204,0)</f>
        <v>59126632</v>
      </c>
      <c r="AQ721" s="282">
        <f>ROUND(C204,0)</f>
        <v>311331</v>
      </c>
      <c r="AR721" s="282">
        <f>ROUND(D204,0)</f>
        <v>-27400</v>
      </c>
      <c r="AS721" s="282"/>
      <c r="AT721" s="282"/>
      <c r="AU721" s="282"/>
      <c r="AV721" s="282">
        <f>ROUND(B210,0)</f>
        <v>16376880</v>
      </c>
      <c r="AW721" s="282">
        <f>ROUND(C210,0)</f>
        <v>1050244</v>
      </c>
      <c r="AX721" s="282">
        <f>ROUND(D210,0)</f>
        <v>0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811485</v>
      </c>
      <c r="BC721" s="282">
        <f>ROUND(C212,0)</f>
        <v>53878</v>
      </c>
      <c r="BD721" s="282">
        <f>ROUND(D212,0)</f>
        <v>0</v>
      </c>
      <c r="BE721" s="282">
        <f>ROUND(B213,0)</f>
        <v>12132841</v>
      </c>
      <c r="BF721" s="282">
        <f>ROUND(C213,0)</f>
        <v>517835</v>
      </c>
      <c r="BG721" s="282">
        <f>ROUND(D213,0)</f>
        <v>0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32810588</v>
      </c>
      <c r="BR721" s="282">
        <f>ROUND(C217,0)</f>
        <v>1623818</v>
      </c>
      <c r="BS721" s="282">
        <f>ROUND(D217,0)</f>
        <v>0</v>
      </c>
      <c r="BT721" s="282">
        <f>ROUND(C222,0)</f>
        <v>0</v>
      </c>
      <c r="BU721" s="282">
        <f>ROUND(C223,0)</f>
        <v>29104770</v>
      </c>
      <c r="BV721" s="282">
        <f>ROUND(C224,0)</f>
        <v>15358423</v>
      </c>
      <c r="BW721" s="282">
        <f>ROUND(C225,0)</f>
        <v>818254</v>
      </c>
      <c r="BX721" s="282">
        <f>ROUND(C226,0)</f>
        <v>3532142</v>
      </c>
      <c r="BY721" s="282">
        <f>ROUND(C227,0)</f>
        <v>4224098</v>
      </c>
      <c r="BZ721" s="282">
        <f>ROUND(C230,0)</f>
        <v>0</v>
      </c>
      <c r="CA721" s="282">
        <f>ROUND(C232,0)</f>
        <v>0</v>
      </c>
      <c r="CB721" s="282">
        <f>ROUND(C233,0)</f>
        <v>160605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TAL*193*A</v>
      </c>
      <c r="B725" s="282">
        <f>ROUND(C112,0)</f>
        <v>0</v>
      </c>
      <c r="C725" s="282">
        <f>ROUND(C113,0)</f>
        <v>0</v>
      </c>
      <c r="D725" s="282">
        <f>ROUND(C114,0)</f>
        <v>198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309</v>
      </c>
      <c r="I725" s="282">
        <f>ROUND(D115,0)</f>
        <v>0</v>
      </c>
      <c r="J725" s="282">
        <f>ROUND(C117,0)</f>
        <v>0</v>
      </c>
      <c r="K725" s="282">
        <f>ROUND(C118,0)</f>
        <v>21</v>
      </c>
      <c r="L725" s="282">
        <f>ROUND(C119,0)</f>
        <v>0</v>
      </c>
      <c r="M725" s="282">
        <f>ROUND(C120,0)</f>
        <v>0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5</v>
      </c>
      <c r="W725" s="282">
        <f>ROUND(C130,0)</f>
        <v>0</v>
      </c>
      <c r="X725" s="282">
        <f>ROUND(B139,0)</f>
        <v>2616</v>
      </c>
      <c r="Y725" s="282">
        <f>ROUND(B140,0)</f>
        <v>36606</v>
      </c>
      <c r="Z725" s="282">
        <f>ROUND(B141,0)</f>
        <v>10463585</v>
      </c>
      <c r="AA725" s="282">
        <f>ROUND(B142,0)</f>
        <v>41588754</v>
      </c>
      <c r="AB725" s="282">
        <f>ROUND(B143,0)</f>
        <v>0</v>
      </c>
      <c r="AC725" s="282">
        <f>ROUND(C139,0)</f>
        <v>1167</v>
      </c>
      <c r="AD725" s="282">
        <f>ROUND(C140,0)</f>
        <v>17553</v>
      </c>
      <c r="AE725" s="282">
        <f>ROUND(C141,0)</f>
        <v>6392322</v>
      </c>
      <c r="AF725" s="282">
        <f>ROUND(C142,0)</f>
        <v>19941862</v>
      </c>
      <c r="AG725" s="282">
        <f>ROUND(C143,0)</f>
        <v>0</v>
      </c>
      <c r="AH725" s="282">
        <f>ROUND(D139,0)</f>
        <v>582</v>
      </c>
      <c r="AI725" s="282">
        <f>ROUND(D140,0)</f>
        <v>24779</v>
      </c>
      <c r="AJ725" s="282">
        <f>ROUND(D141,0)</f>
        <v>4530801</v>
      </c>
      <c r="AK725" s="282">
        <f>ROUND(D142,0)</f>
        <v>28151464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TAL*193*A</v>
      </c>
      <c r="B729" s="282">
        <f>ROUND(C249,0)</f>
        <v>0</v>
      </c>
      <c r="C729" s="282">
        <f>ROUND(C250,0)</f>
        <v>40989</v>
      </c>
      <c r="D729" s="282">
        <f>ROUND(C251,0)</f>
        <v>0</v>
      </c>
      <c r="E729" s="282">
        <f>ROUND(C252,0)</f>
        <v>12590301</v>
      </c>
      <c r="F729" s="282">
        <f>ROUND(C253,0)</f>
        <v>6407251</v>
      </c>
      <c r="G729" s="282">
        <f>ROUND(C254,0)</f>
        <v>0</v>
      </c>
      <c r="H729" s="282">
        <f>ROUND(C255,0)</f>
        <v>341520</v>
      </c>
      <c r="I729" s="282">
        <f>ROUND(C256,0)</f>
        <v>0</v>
      </c>
      <c r="J729" s="282">
        <f>ROUND(C257,0)</f>
        <v>625972</v>
      </c>
      <c r="K729" s="282">
        <f>ROUND(C258,0)</f>
        <v>2917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169015</v>
      </c>
      <c r="Q729" s="282">
        <f>ROUND(C268,0)</f>
        <v>3486637</v>
      </c>
      <c r="R729" s="282">
        <f>ROUND(C269,0)</f>
        <v>40012602</v>
      </c>
      <c r="S729" s="282">
        <f>ROUND(C270,0)</f>
        <v>0</v>
      </c>
      <c r="T729" s="282">
        <f>ROUND(C271,0)</f>
        <v>1054204</v>
      </c>
      <c r="U729" s="282">
        <f>ROUND(C272,0)</f>
        <v>14371267</v>
      </c>
      <c r="V729" s="282">
        <f>ROUND(C273,0)</f>
        <v>26134</v>
      </c>
      <c r="W729" s="282">
        <f>ROUND(C274,0)</f>
        <v>345504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578746</v>
      </c>
      <c r="AJ729" s="282">
        <f>ROUND(C306,0)</f>
        <v>2004125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2894093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-29984</v>
      </c>
      <c r="AZ729" s="282">
        <f>ROUND(C326,0)</f>
        <v>26378873</v>
      </c>
      <c r="BA729" s="282">
        <f>ROUND(C327,0)</f>
        <v>4452000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228.19</v>
      </c>
      <c r="BJ729" s="282">
        <f>ROUND(C358,0)</f>
        <v>0</v>
      </c>
      <c r="BK729" s="282">
        <f>ROUND(C359,0)</f>
        <v>21386708</v>
      </c>
      <c r="BL729" s="282">
        <f>ROUND(C362,0)</f>
        <v>0</v>
      </c>
      <c r="BM729" s="282">
        <f>ROUND(C363,0)</f>
        <v>1274736</v>
      </c>
      <c r="BN729" s="282">
        <f>ROUND(C364,0)</f>
        <v>53018445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18947167</v>
      </c>
      <c r="BT729" s="282">
        <f>ROUND(C379,0)</f>
        <v>1778384</v>
      </c>
      <c r="BU729" s="282">
        <f>ROUND(C380,0)</f>
        <v>3482694</v>
      </c>
      <c r="BV729" s="282">
        <f>ROUND(C381,0)</f>
        <v>5637684</v>
      </c>
      <c r="BW729" s="282">
        <f>ROUND(C382,0)</f>
        <v>595064</v>
      </c>
      <c r="BX729" s="282">
        <f>ROUND(C383,0)</f>
        <v>3690673</v>
      </c>
      <c r="BY729" s="282">
        <f>ROUND(C384,0)</f>
        <v>1623818</v>
      </c>
      <c r="BZ729" s="282">
        <f>ROUND(C385,0)</f>
        <v>174983</v>
      </c>
      <c r="CA729" s="282">
        <f>ROUND(C386,0)</f>
        <v>75</v>
      </c>
      <c r="CB729" s="282">
        <f>ROUND(C387,0)</f>
        <v>376733</v>
      </c>
      <c r="CC729" s="282">
        <f>ROUND(C388,0)</f>
        <v>1078487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TAL*193*6010*A</v>
      </c>
      <c r="B733" s="282">
        <f>ROUND(C59,0)</f>
        <v>0</v>
      </c>
      <c r="C733" s="285">
        <f>ROUND(C60,2)</f>
        <v>0</v>
      </c>
      <c r="D733" s="282">
        <f>ROUND(C61,0)</f>
        <v>0</v>
      </c>
      <c r="E733" s="282">
        <f>ROUND(C62,0)</f>
        <v>0</v>
      </c>
      <c r="F733" s="282">
        <f>ROUND(C63,0)</f>
        <v>0</v>
      </c>
      <c r="G733" s="282">
        <f>ROUND(C64,0)</f>
        <v>0</v>
      </c>
      <c r="H733" s="282">
        <f>ROUND(C65,0)</f>
        <v>0</v>
      </c>
      <c r="I733" s="282">
        <f>ROUND(C66,0)</f>
        <v>0</v>
      </c>
      <c r="J733" s="282">
        <f>ROUND(C67,0)</f>
        <v>0</v>
      </c>
      <c r="K733" s="282">
        <f>ROUND(C68,0)</f>
        <v>0</v>
      </c>
      <c r="L733" s="282">
        <f>ROUND(C70,0)</f>
        <v>0</v>
      </c>
      <c r="M733" s="282">
        <f>ROUND(C71,0)</f>
        <v>0</v>
      </c>
      <c r="N733" s="282">
        <f>ROUND(C76,0)</f>
        <v>0</v>
      </c>
      <c r="O733" s="282">
        <f>ROUND(C74,0)</f>
        <v>0</v>
      </c>
      <c r="P733" s="282">
        <f>IF(C77&gt;0,ROUND(C77,0),0)</f>
        <v>0</v>
      </c>
      <c r="Q733" s="282">
        <f>IF(C78&gt;0,ROUND(C78,0),0)</f>
        <v>0</v>
      </c>
      <c r="R733" s="282">
        <f>IF(C79&gt;0,ROUND(C79,0),0)</f>
        <v>0</v>
      </c>
      <c r="S733" s="282">
        <f>IF(C80&gt;0,ROUND(C80,0),0)</f>
        <v>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TAL*193*6030*A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0</v>
      </c>
    </row>
    <row r="735" spans="1:84" ht="12.65" customHeight="1" x14ac:dyDescent="0.35">
      <c r="A735" s="209" t="str">
        <f>RIGHT($C$84,3)&amp;"*"&amp;RIGHT($C$83,4)&amp;"*"&amp;E$55&amp;"*"&amp;"A"</f>
        <v>TAL*193*6070*A</v>
      </c>
      <c r="B735" s="282">
        <f>ROUND(E59,0)</f>
        <v>4365</v>
      </c>
      <c r="C735" s="285">
        <f>ROUND(E60,2)</f>
        <v>51.2</v>
      </c>
      <c r="D735" s="282">
        <f>ROUND(E61,0)</f>
        <v>3479125</v>
      </c>
      <c r="E735" s="282">
        <f>ROUND(E62,0)</f>
        <v>326551</v>
      </c>
      <c r="F735" s="282">
        <f>ROUND(E63,0)</f>
        <v>1004483</v>
      </c>
      <c r="G735" s="282">
        <f>ROUND(E64,0)</f>
        <v>195563</v>
      </c>
      <c r="H735" s="282">
        <f>ROUND(E65,0)</f>
        <v>594</v>
      </c>
      <c r="I735" s="282">
        <f>ROUND(E66,0)</f>
        <v>561396</v>
      </c>
      <c r="J735" s="282">
        <f>ROUND(E67,0)</f>
        <v>281806</v>
      </c>
      <c r="K735" s="282">
        <f>ROUND(E68,0)</f>
        <v>0</v>
      </c>
      <c r="L735" s="282">
        <f>ROUND(E70,0)</f>
        <v>240</v>
      </c>
      <c r="M735" s="282">
        <f>ROUND(E71,0)</f>
        <v>5871887</v>
      </c>
      <c r="N735" s="282">
        <f>ROUND(E76,0)</f>
        <v>12449</v>
      </c>
      <c r="O735" s="282">
        <f>ROUND(E74,0)</f>
        <v>755763</v>
      </c>
      <c r="P735" s="282">
        <f>IF(E77&gt;0,ROUND(E77,0),0)</f>
        <v>15379</v>
      </c>
      <c r="Q735" s="282">
        <f>IF(E78&gt;0,ROUND(E78,0),0)</f>
        <v>4340</v>
      </c>
      <c r="R735" s="282">
        <f>IF(E79&gt;0,ROUND(E79,0),0)</f>
        <v>278487</v>
      </c>
      <c r="S735" s="282">
        <f>IF(E80&gt;0,ROUND(E80,0),0)</f>
        <v>21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TAL*193*6100*A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6184291</v>
      </c>
    </row>
    <row r="737" spans="1:26" ht="12.65" customHeight="1" x14ac:dyDescent="0.35">
      <c r="A737" s="209" t="str">
        <f>RIGHT($C$84,3)&amp;"*"&amp;RIGHT($C$83,4)&amp;"*"&amp;G$55&amp;"*"&amp;"A"</f>
        <v>TAL*193*6120*A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TAL*193*6140*A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TAL*193*6150*A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TAL*193*6170*A</v>
      </c>
      <c r="B740" s="282">
        <f>ROUND(J59,0)</f>
        <v>309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2665</v>
      </c>
      <c r="K740" s="282">
        <f>ROUND(J68,0)</f>
        <v>0</v>
      </c>
      <c r="L740" s="282">
        <f>ROUND(J70,0)</f>
        <v>0</v>
      </c>
      <c r="M740" s="282">
        <f>ROUND(J71,0)</f>
        <v>2665</v>
      </c>
      <c r="N740" s="282">
        <f>ROUND(J76,0)</f>
        <v>118</v>
      </c>
      <c r="O740" s="282">
        <f>ROUND(J74,0)</f>
        <v>0</v>
      </c>
      <c r="P740" s="282">
        <f>IF(J77&gt;0,ROUND(J77,0),0)</f>
        <v>0</v>
      </c>
      <c r="Q740" s="282">
        <f>IF(J78&gt;0,ROUND(J78,0),0)</f>
        <v>41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TAL*193*6200*A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11765</v>
      </c>
    </row>
    <row r="742" spans="1:26" ht="12.65" customHeight="1" x14ac:dyDescent="0.35">
      <c r="A742" s="209" t="str">
        <f>RIGHT($C$84,3)&amp;"*"&amp;RIGHT($C$83,4)&amp;"*"&amp;L$55&amp;"*"&amp;"A"</f>
        <v>TAL*193*6210*A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TAL*193*6330*A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TAL*193*6400*A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TAL*193*7010*A</v>
      </c>
      <c r="B745" s="282">
        <f>ROUND(O59,0)</f>
        <v>198</v>
      </c>
      <c r="C745" s="285">
        <f>ROUND(O60,2)</f>
        <v>10.93</v>
      </c>
      <c r="D745" s="282">
        <f>ROUND(O61,0)</f>
        <v>1224917</v>
      </c>
      <c r="E745" s="282">
        <f>ROUND(O62,0)</f>
        <v>114971</v>
      </c>
      <c r="F745" s="282">
        <f>ROUND(O63,0)</f>
        <v>2548</v>
      </c>
      <c r="G745" s="282">
        <f>ROUND(O64,0)</f>
        <v>47394</v>
      </c>
      <c r="H745" s="282">
        <f>ROUND(O65,0)</f>
        <v>0</v>
      </c>
      <c r="I745" s="282">
        <f>ROUND(O66,0)</f>
        <v>9094</v>
      </c>
      <c r="J745" s="282">
        <f>ROUND(O67,0)</f>
        <v>27429</v>
      </c>
      <c r="K745" s="282">
        <f>ROUND(O68,0)</f>
        <v>0</v>
      </c>
      <c r="L745" s="282">
        <f>ROUND(O70,0)</f>
        <v>12430</v>
      </c>
      <c r="M745" s="282">
        <f>ROUND(O71,0)</f>
        <v>1428915</v>
      </c>
      <c r="N745" s="282">
        <f>ROUND(O76,0)</f>
        <v>1212</v>
      </c>
      <c r="O745" s="282">
        <f>ROUND(O74,0)</f>
        <v>354227</v>
      </c>
      <c r="P745" s="282">
        <f>IF(O77&gt;0,ROUND(O77,0),0)</f>
        <v>0</v>
      </c>
      <c r="Q745" s="282">
        <f>IF(O78&gt;0,ROUND(O78,0),0)</f>
        <v>422</v>
      </c>
      <c r="R745" s="282">
        <f>IF(O79&gt;0,ROUND(O79,0),0)</f>
        <v>0</v>
      </c>
      <c r="S745" s="282">
        <f>IF(O80&gt;0,ROUND(O80,0),0)</f>
        <v>9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TAL*193*7020*A</v>
      </c>
      <c r="B746" s="282">
        <f>ROUND(P59,0)</f>
        <v>0</v>
      </c>
      <c r="C746" s="285">
        <f>ROUND(P60,2)</f>
        <v>16</v>
      </c>
      <c r="D746" s="282">
        <f>ROUND(P61,0)</f>
        <v>1525737</v>
      </c>
      <c r="E746" s="282">
        <f>ROUND(P62,0)</f>
        <v>143206</v>
      </c>
      <c r="F746" s="282">
        <f>ROUND(P63,0)</f>
        <v>0</v>
      </c>
      <c r="G746" s="282">
        <f>ROUND(P64,0)</f>
        <v>1166076</v>
      </c>
      <c r="H746" s="282">
        <f>ROUND(P65,0)</f>
        <v>0</v>
      </c>
      <c r="I746" s="282">
        <f>ROUND(P66,0)</f>
        <v>153972</v>
      </c>
      <c r="J746" s="282">
        <f>ROUND(P67,0)</f>
        <v>258802</v>
      </c>
      <c r="K746" s="282">
        <f>ROUND(P68,0)</f>
        <v>0</v>
      </c>
      <c r="L746" s="282">
        <f>ROUND(P70,0)</f>
        <v>0</v>
      </c>
      <c r="M746" s="282">
        <f>ROUND(P71,0)</f>
        <v>3250307</v>
      </c>
      <c r="N746" s="282">
        <f>ROUND(P76,0)</f>
        <v>11433</v>
      </c>
      <c r="O746" s="282">
        <f>ROUND(P74,0)</f>
        <v>13509382</v>
      </c>
      <c r="P746" s="282">
        <f>IF(P77&gt;0,ROUND(P77,0),0)</f>
        <v>0</v>
      </c>
      <c r="Q746" s="282">
        <f>IF(P78&gt;0,ROUND(P78,0),0)</f>
        <v>3986</v>
      </c>
      <c r="R746" s="282">
        <f>IF(P79&gt;0,ROUND(P79,0),0)</f>
        <v>0</v>
      </c>
      <c r="S746" s="282">
        <f>IF(P80&gt;0,ROUND(P80,0),0)</f>
        <v>7</v>
      </c>
      <c r="T746" s="285">
        <f>IF(P81&gt;0,ROUND(P81,2),0)</f>
        <v>0</v>
      </c>
      <c r="U746" s="282"/>
      <c r="X746" s="282"/>
      <c r="Y746" s="282"/>
      <c r="Z746" s="282">
        <f t="shared" si="21"/>
        <v>1171887</v>
      </c>
    </row>
    <row r="747" spans="1:26" ht="12.65" customHeight="1" x14ac:dyDescent="0.35">
      <c r="A747" s="209" t="str">
        <f>RIGHT($C$84,3)&amp;"*"&amp;RIGHT($C$83,4)&amp;"*"&amp;Q$55&amp;"*"&amp;"A"</f>
        <v>TAL*193*7030*A</v>
      </c>
      <c r="B747" s="282">
        <f>ROUND(Q59,0)</f>
        <v>0</v>
      </c>
      <c r="C747" s="285">
        <f>ROUND(Q60,2)</f>
        <v>1.1200000000000001</v>
      </c>
      <c r="D747" s="282">
        <f>ROUND(Q61,0)</f>
        <v>157817</v>
      </c>
      <c r="E747" s="282">
        <f>ROUND(Q62,0)</f>
        <v>14813</v>
      </c>
      <c r="F747" s="282">
        <f>ROUND(Q63,0)</f>
        <v>0</v>
      </c>
      <c r="G747" s="282">
        <f>ROUND(Q64,0)</f>
        <v>2144</v>
      </c>
      <c r="H747" s="282">
        <f>ROUND(Q65,0)</f>
        <v>0</v>
      </c>
      <c r="I747" s="282">
        <f>ROUND(Q66,0)</f>
        <v>3200</v>
      </c>
      <c r="J747" s="282">
        <f>ROUND(Q67,0)</f>
        <v>21414</v>
      </c>
      <c r="K747" s="282">
        <f>ROUND(Q68,0)</f>
        <v>0</v>
      </c>
      <c r="L747" s="282">
        <f>ROUND(Q70,0)</f>
        <v>0</v>
      </c>
      <c r="M747" s="282">
        <f>ROUND(Q71,0)</f>
        <v>199388</v>
      </c>
      <c r="N747" s="282">
        <f>ROUND(Q76,0)</f>
        <v>946</v>
      </c>
      <c r="O747" s="282">
        <f>ROUND(Q74,0)</f>
        <v>1237470</v>
      </c>
      <c r="P747" s="282">
        <f>IF(Q77&gt;0,ROUND(Q77,0),0)</f>
        <v>0</v>
      </c>
      <c r="Q747" s="282">
        <f>IF(Q78&gt;0,ROUND(Q78,0),0)</f>
        <v>330</v>
      </c>
      <c r="R747" s="282">
        <f>IF(Q79&gt;0,ROUND(Q79,0),0)</f>
        <v>0</v>
      </c>
      <c r="S747" s="282">
        <f>IF(Q80&gt;0,ROUND(Q80,0),0)</f>
        <v>1</v>
      </c>
      <c r="T747" s="285">
        <f>IF(Q81&gt;0,ROUND(Q81,2),0)</f>
        <v>0</v>
      </c>
      <c r="U747" s="282"/>
      <c r="X747" s="282"/>
      <c r="Y747" s="282"/>
      <c r="Z747" s="282">
        <f t="shared" si="21"/>
        <v>3059618</v>
      </c>
    </row>
    <row r="748" spans="1:26" ht="12.65" customHeight="1" x14ac:dyDescent="0.35">
      <c r="A748" s="209" t="str">
        <f>RIGHT($C$84,3)&amp;"*"&amp;RIGHT($C$83,4)&amp;"*"&amp;R$55&amp;"*"&amp;"A"</f>
        <v>TAL*193*7040*A</v>
      </c>
      <c r="B748" s="282">
        <f>ROUND(R59,0)</f>
        <v>0</v>
      </c>
      <c r="C748" s="285">
        <f>ROUND(R60,2)</f>
        <v>4.22</v>
      </c>
      <c r="D748" s="282">
        <f>ROUND(R61,0)</f>
        <v>1004653</v>
      </c>
      <c r="E748" s="282">
        <f>ROUND(R62,0)</f>
        <v>94297</v>
      </c>
      <c r="F748" s="282">
        <f>ROUND(R63,0)</f>
        <v>0</v>
      </c>
      <c r="G748" s="282">
        <f>ROUND(R64,0)</f>
        <v>57469</v>
      </c>
      <c r="H748" s="282">
        <f>ROUND(R65,0)</f>
        <v>1582</v>
      </c>
      <c r="I748" s="282">
        <f>ROUND(R66,0)</f>
        <v>584</v>
      </c>
      <c r="J748" s="282">
        <f>ROUND(R67,0)</f>
        <v>1930</v>
      </c>
      <c r="K748" s="282">
        <f>ROUND(R68,0)</f>
        <v>0</v>
      </c>
      <c r="L748" s="282">
        <f>ROUND(R70,0)</f>
        <v>0</v>
      </c>
      <c r="M748" s="282">
        <f>ROUND(R71,0)</f>
        <v>1166422</v>
      </c>
      <c r="N748" s="282">
        <f>ROUND(R76,0)</f>
        <v>85</v>
      </c>
      <c r="O748" s="282">
        <f>ROUND(R74,0)</f>
        <v>5314944</v>
      </c>
      <c r="P748" s="282">
        <f>IF(R77&gt;0,ROUND(R77,0),0)</f>
        <v>0</v>
      </c>
      <c r="Q748" s="282">
        <f>IF(R78&gt;0,ROUND(R78,0),0)</f>
        <v>30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247320</v>
      </c>
    </row>
    <row r="749" spans="1:26" ht="12.65" customHeight="1" x14ac:dyDescent="0.35">
      <c r="A749" s="209" t="str">
        <f>RIGHT($C$84,3)&amp;"*"&amp;RIGHT($C$83,4)&amp;"*"&amp;S$55&amp;"*"&amp;"A"</f>
        <v>TAL*193*7050*A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0</v>
      </c>
      <c r="G749" s="282">
        <f>ROUND(S64,0)</f>
        <v>-100862</v>
      </c>
      <c r="H749" s="282">
        <f>ROUND(S65,0)</f>
        <v>0</v>
      </c>
      <c r="I749" s="282">
        <f>ROUND(S66,0)</f>
        <v>19458</v>
      </c>
      <c r="J749" s="282">
        <f>ROUND(S67,0)</f>
        <v>0</v>
      </c>
      <c r="K749" s="282">
        <f>ROUND(S68,0)</f>
        <v>929</v>
      </c>
      <c r="L749" s="282">
        <f>ROUND(S70,0)</f>
        <v>0</v>
      </c>
      <c r="M749" s="282">
        <f>ROUND(S71,0)</f>
        <v>-80374</v>
      </c>
      <c r="N749" s="282">
        <f>ROUND(S76,0)</f>
        <v>0</v>
      </c>
      <c r="O749" s="282">
        <f>ROUND(S74,0)</f>
        <v>0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640446</v>
      </c>
    </row>
    <row r="750" spans="1:26" ht="12.65" customHeight="1" x14ac:dyDescent="0.35">
      <c r="A750" s="209" t="str">
        <f>RIGHT($C$84,3)&amp;"*"&amp;RIGHT($C$83,4)&amp;"*"&amp;T$55&amp;"*"&amp;"A"</f>
        <v>TAL*193*7060*A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1"/>
        <v>-37876</v>
      </c>
    </row>
    <row r="751" spans="1:26" ht="12.65" customHeight="1" x14ac:dyDescent="0.35">
      <c r="A751" s="209" t="str">
        <f>RIGHT($C$84,3)&amp;"*"&amp;RIGHT($C$83,4)&amp;"*"&amp;U$55&amp;"*"&amp;"A"</f>
        <v>TAL*193*7070*A</v>
      </c>
      <c r="B751" s="282">
        <f>ROUND(U59,0)</f>
        <v>0</v>
      </c>
      <c r="C751" s="285">
        <f>ROUND(U60,2)</f>
        <v>19.54</v>
      </c>
      <c r="D751" s="282">
        <f>ROUND(U61,0)</f>
        <v>1204290</v>
      </c>
      <c r="E751" s="282">
        <f>ROUND(U62,0)</f>
        <v>113035</v>
      </c>
      <c r="F751" s="282">
        <f>ROUND(U63,0)</f>
        <v>12456</v>
      </c>
      <c r="G751" s="282">
        <f>ROUND(U64,0)</f>
        <v>689046</v>
      </c>
      <c r="H751" s="282">
        <f>ROUND(U65,0)</f>
        <v>0</v>
      </c>
      <c r="I751" s="282">
        <f>ROUND(U66,0)</f>
        <v>684729</v>
      </c>
      <c r="J751" s="282">
        <f>ROUND(U67,0)</f>
        <v>37302</v>
      </c>
      <c r="K751" s="282">
        <f>ROUND(U68,0)</f>
        <v>28114</v>
      </c>
      <c r="L751" s="282">
        <f>ROUND(U70,0)</f>
        <v>0</v>
      </c>
      <c r="M751" s="282">
        <f>ROUND(U71,0)</f>
        <v>2794544</v>
      </c>
      <c r="N751" s="282">
        <f>ROUND(U76,0)</f>
        <v>1648</v>
      </c>
      <c r="O751" s="282">
        <f>ROUND(U74,0)</f>
        <v>12013358</v>
      </c>
      <c r="P751" s="282">
        <f>IF(U77&gt;0,ROUND(U77,0),0)</f>
        <v>0</v>
      </c>
      <c r="Q751" s="282">
        <f>IF(U78&gt;0,ROUND(U78,0),0)</f>
        <v>574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0</v>
      </c>
    </row>
    <row r="752" spans="1:26" ht="12.65" customHeight="1" x14ac:dyDescent="0.35">
      <c r="A752" s="209" t="str">
        <f>RIGHT($C$84,3)&amp;"*"&amp;RIGHT($C$83,4)&amp;"*"&amp;V$55&amp;"*"&amp;"A"</f>
        <v>TAL*193*7110*A</v>
      </c>
      <c r="B752" s="282">
        <f>ROUND(V59,0)</f>
        <v>0</v>
      </c>
      <c r="C752" s="285">
        <f>ROUND(V60,2)</f>
        <v>5.54</v>
      </c>
      <c r="D752" s="282">
        <f>ROUND(V61,0)</f>
        <v>421250</v>
      </c>
      <c r="E752" s="282">
        <f>ROUND(V62,0)</f>
        <v>39539</v>
      </c>
      <c r="F752" s="282">
        <f>ROUND(V63,0)</f>
        <v>68525</v>
      </c>
      <c r="G752" s="282">
        <f>ROUND(V64,0)</f>
        <v>34711</v>
      </c>
      <c r="H752" s="282">
        <f>ROUND(V65,0)</f>
        <v>0</v>
      </c>
      <c r="I752" s="282">
        <f>ROUND(V66,0)</f>
        <v>13246</v>
      </c>
      <c r="J752" s="282">
        <f>ROUND(V67,0)</f>
        <v>60308</v>
      </c>
      <c r="K752" s="282">
        <f>ROUND(V68,0)</f>
        <v>161</v>
      </c>
      <c r="L752" s="282">
        <f>ROUND(V70,0)</f>
        <v>0</v>
      </c>
      <c r="M752" s="282">
        <f>ROUND(V71,0)</f>
        <v>640784</v>
      </c>
      <c r="N752" s="282">
        <f>ROUND(V76,0)</f>
        <v>2664</v>
      </c>
      <c r="O752" s="282">
        <f>ROUND(V74,0)</f>
        <v>3468029</v>
      </c>
      <c r="P752" s="282">
        <f>IF(V77&gt;0,ROUND(V77,0),0)</f>
        <v>0</v>
      </c>
      <c r="Q752" s="282">
        <f>IF(V78&gt;0,ROUND(V78,0),0)</f>
        <v>929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1659427</v>
      </c>
    </row>
    <row r="753" spans="1:26" ht="12.65" customHeight="1" x14ac:dyDescent="0.35">
      <c r="A753" s="209" t="str">
        <f>RIGHT($C$84,3)&amp;"*"&amp;RIGHT($C$83,4)&amp;"*"&amp;W$55&amp;"*"&amp;"A"</f>
        <v>TAL*193*7120*A</v>
      </c>
      <c r="B753" s="282">
        <f>ROUND(W59,0)</f>
        <v>0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0</v>
      </c>
      <c r="G753" s="282">
        <f>ROUND(W64,0)</f>
        <v>0</v>
      </c>
      <c r="H753" s="282">
        <f>ROUND(W65,0)</f>
        <v>0</v>
      </c>
      <c r="I753" s="282">
        <f>ROUND(W66,0)</f>
        <v>0</v>
      </c>
      <c r="J753" s="282">
        <f>ROUND(W67,0)</f>
        <v>0</v>
      </c>
      <c r="K753" s="282">
        <f>ROUND(W68,0)</f>
        <v>0</v>
      </c>
      <c r="L753" s="282">
        <f>ROUND(W70,0)</f>
        <v>0</v>
      </c>
      <c r="M753" s="282">
        <f>ROUND(W71,0)</f>
        <v>0</v>
      </c>
      <c r="N753" s="282">
        <f>ROUND(W76,0)</f>
        <v>0</v>
      </c>
      <c r="O753" s="282">
        <f>ROUND(W74,0)</f>
        <v>0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593525</v>
      </c>
    </row>
    <row r="754" spans="1:26" ht="12.65" customHeight="1" x14ac:dyDescent="0.35">
      <c r="A754" s="209" t="str">
        <f>RIGHT($C$84,3)&amp;"*"&amp;RIGHT($C$83,4)&amp;"*"&amp;X$55&amp;"*"&amp;"A"</f>
        <v>TAL*193*7130*A</v>
      </c>
      <c r="B754" s="282">
        <f>ROUND(X59,0)</f>
        <v>0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0</v>
      </c>
      <c r="H754" s="282">
        <f>ROUND(X65,0)</f>
        <v>0</v>
      </c>
      <c r="I754" s="282">
        <f>ROUND(X66,0)</f>
        <v>0</v>
      </c>
      <c r="J754" s="282">
        <f>ROUND(X67,0)</f>
        <v>0</v>
      </c>
      <c r="K754" s="282">
        <f>ROUND(X68,0)</f>
        <v>0</v>
      </c>
      <c r="L754" s="282">
        <f>ROUND(X70,0)</f>
        <v>0</v>
      </c>
      <c r="M754" s="282">
        <f>ROUND(X71,0)</f>
        <v>0</v>
      </c>
      <c r="N754" s="282">
        <f>ROUND(X76,0)</f>
        <v>0</v>
      </c>
      <c r="O754" s="282">
        <f>ROUND(X74,0)</f>
        <v>0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0</v>
      </c>
    </row>
    <row r="755" spans="1:26" ht="12.65" customHeight="1" x14ac:dyDescent="0.35">
      <c r="A755" s="209" t="str">
        <f>RIGHT($C$84,3)&amp;"*"&amp;RIGHT($C$83,4)&amp;"*"&amp;Y$55&amp;"*"&amp;"A"</f>
        <v>TAL*193*7140*A</v>
      </c>
      <c r="B755" s="282">
        <f>ROUND(Y59,0)</f>
        <v>0</v>
      </c>
      <c r="C755" s="285">
        <f>ROUND(Y60,2)</f>
        <v>15.96</v>
      </c>
      <c r="D755" s="282">
        <f>ROUND(Y61,0)</f>
        <v>1311138</v>
      </c>
      <c r="E755" s="282">
        <f>ROUND(Y62,0)</f>
        <v>123064</v>
      </c>
      <c r="F755" s="282">
        <f>ROUND(Y63,0)</f>
        <v>0</v>
      </c>
      <c r="G755" s="282">
        <f>ROUND(Y64,0)</f>
        <v>118768</v>
      </c>
      <c r="H755" s="282">
        <f>ROUND(Y65,0)</f>
        <v>152</v>
      </c>
      <c r="I755" s="282">
        <f>ROUND(Y66,0)</f>
        <v>981821</v>
      </c>
      <c r="J755" s="282">
        <f>ROUND(Y67,0)</f>
        <v>107795</v>
      </c>
      <c r="K755" s="282">
        <f>ROUND(Y68,0)</f>
        <v>44932</v>
      </c>
      <c r="L755" s="282">
        <f>ROUND(Y70,0)</f>
        <v>150</v>
      </c>
      <c r="M755" s="282">
        <f>ROUND(Y71,0)</f>
        <v>2695714</v>
      </c>
      <c r="N755" s="282">
        <f>ROUND(Y76,0)</f>
        <v>4762</v>
      </c>
      <c r="O755" s="282">
        <f>ROUND(Y74,0)</f>
        <v>24676456</v>
      </c>
      <c r="P755" s="282">
        <f>IF(Y77&gt;0,ROUND(Y77,0),0)</f>
        <v>0</v>
      </c>
      <c r="Q755" s="282">
        <f>IF(Y78&gt;0,ROUND(Y78,0),0)</f>
        <v>1660</v>
      </c>
      <c r="R755" s="282">
        <f>IF(Y79&gt;0,ROUND(Y79,0),0)</f>
        <v>0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0</v>
      </c>
    </row>
    <row r="756" spans="1:26" ht="12.65" customHeight="1" x14ac:dyDescent="0.35">
      <c r="A756" s="209" t="str">
        <f>RIGHT($C$84,3)&amp;"*"&amp;RIGHT($C$83,4)&amp;"*"&amp;Z$55&amp;"*"&amp;"A"</f>
        <v>TAL*193*7150*A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2066306</v>
      </c>
    </row>
    <row r="757" spans="1:26" ht="12.65" customHeight="1" x14ac:dyDescent="0.35">
      <c r="A757" s="209" t="str">
        <f>RIGHT($C$84,3)&amp;"*"&amp;RIGHT($C$83,4)&amp;"*"&amp;AA$55&amp;"*"&amp;"A"</f>
        <v>TAL*193*7160*A</v>
      </c>
      <c r="B757" s="282">
        <f>ROUND(AA59,0)</f>
        <v>0</v>
      </c>
      <c r="C757" s="285">
        <f>ROUND(AA60,2)</f>
        <v>1.36</v>
      </c>
      <c r="D757" s="282">
        <f>ROUND(AA61,0)</f>
        <v>139917</v>
      </c>
      <c r="E757" s="282">
        <f>ROUND(AA62,0)</f>
        <v>13133</v>
      </c>
      <c r="F757" s="282">
        <f>ROUND(AA63,0)</f>
        <v>0</v>
      </c>
      <c r="G757" s="282">
        <f>ROUND(AA64,0)</f>
        <v>39227</v>
      </c>
      <c r="H757" s="282">
        <f>ROUND(AA65,0)</f>
        <v>0</v>
      </c>
      <c r="I757" s="282">
        <f>ROUND(AA66,0)</f>
        <v>87556</v>
      </c>
      <c r="J757" s="282">
        <f>ROUND(AA67,0)</f>
        <v>18242</v>
      </c>
      <c r="K757" s="282">
        <f>ROUND(AA68,0)</f>
        <v>0</v>
      </c>
      <c r="L757" s="282">
        <f>ROUND(AA70,0)</f>
        <v>0</v>
      </c>
      <c r="M757" s="282">
        <f>ROUND(AA71,0)</f>
        <v>299164</v>
      </c>
      <c r="N757" s="282">
        <f>ROUND(AA76,0)</f>
        <v>806</v>
      </c>
      <c r="O757" s="282">
        <f>ROUND(AA74,0)</f>
        <v>1366123</v>
      </c>
      <c r="P757" s="282">
        <f>IF(AA77&gt;0,ROUND(AA77,0),0)</f>
        <v>0</v>
      </c>
      <c r="Q757" s="282">
        <f>IF(AA78&gt;0,ROUND(AA78,0),0)</f>
        <v>281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0</v>
      </c>
    </row>
    <row r="758" spans="1:26" ht="12.65" customHeight="1" x14ac:dyDescent="0.35">
      <c r="A758" s="209" t="str">
        <f>RIGHT($C$84,3)&amp;"*"&amp;RIGHT($C$83,4)&amp;"*"&amp;AB$55&amp;"*"&amp;"A"</f>
        <v>TAL*193*7170*A</v>
      </c>
      <c r="B758" s="282"/>
      <c r="C758" s="285">
        <f>ROUND(AB60,2)</f>
        <v>7.83</v>
      </c>
      <c r="D758" s="282">
        <f>ROUND(AB61,0)</f>
        <v>950338</v>
      </c>
      <c r="E758" s="282">
        <f>ROUND(AB62,0)</f>
        <v>89199</v>
      </c>
      <c r="F758" s="282">
        <f>ROUND(AB63,0)</f>
        <v>2800</v>
      </c>
      <c r="G758" s="282">
        <f>ROUND(AB64,0)</f>
        <v>2553080</v>
      </c>
      <c r="H758" s="282">
        <f>ROUND(AB65,0)</f>
        <v>0</v>
      </c>
      <c r="I758" s="282">
        <f>ROUND(AB66,0)</f>
        <v>76324</v>
      </c>
      <c r="J758" s="282">
        <f>ROUND(AB67,0)</f>
        <v>20368</v>
      </c>
      <c r="K758" s="282">
        <f>ROUND(AB68,0)</f>
        <v>100566</v>
      </c>
      <c r="L758" s="282">
        <f>ROUND(AB70,0)</f>
        <v>0</v>
      </c>
      <c r="M758" s="282">
        <f>ROUND(AB71,0)</f>
        <v>3802955</v>
      </c>
      <c r="N758" s="282">
        <f>ROUND(AB76,0)</f>
        <v>900</v>
      </c>
      <c r="O758" s="282">
        <f>ROUND(AB74,0)</f>
        <v>9616965</v>
      </c>
      <c r="P758" s="282">
        <f>IF(AB77&gt;0,ROUND(AB77,0),0)</f>
        <v>0</v>
      </c>
      <c r="Q758" s="282">
        <f>IF(AB78&gt;0,ROUND(AB78,0),0)</f>
        <v>314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232400</v>
      </c>
    </row>
    <row r="759" spans="1:26" ht="12.65" customHeight="1" x14ac:dyDescent="0.35">
      <c r="A759" s="209" t="str">
        <f>RIGHT($C$84,3)&amp;"*"&amp;RIGHT($C$83,4)&amp;"*"&amp;AC$55&amp;"*"&amp;"A"</f>
        <v>TAL*193*7180*A</v>
      </c>
      <c r="B759" s="282">
        <f>ROUND(AC59,0)</f>
        <v>0</v>
      </c>
      <c r="C759" s="285">
        <f>ROUND(AC60,2)</f>
        <v>6.84</v>
      </c>
      <c r="D759" s="282">
        <f>ROUND(AC61,0)</f>
        <v>568493</v>
      </c>
      <c r="E759" s="282">
        <f>ROUND(AC62,0)</f>
        <v>53359</v>
      </c>
      <c r="F759" s="282">
        <f>ROUND(AC63,0)</f>
        <v>0</v>
      </c>
      <c r="G759" s="282">
        <f>ROUND(AC64,0)</f>
        <v>89624</v>
      </c>
      <c r="H759" s="282">
        <f>ROUND(AC65,0)</f>
        <v>0</v>
      </c>
      <c r="I759" s="282">
        <f>ROUND(AC66,0)</f>
        <v>6263</v>
      </c>
      <c r="J759" s="282">
        <f>ROUND(AC67,0)</f>
        <v>12131</v>
      </c>
      <c r="K759" s="282">
        <f>ROUND(AC68,0)</f>
        <v>0</v>
      </c>
      <c r="L759" s="282">
        <f>ROUND(AC70,0)</f>
        <v>0</v>
      </c>
      <c r="M759" s="282">
        <f>ROUND(AC71,0)</f>
        <v>731707</v>
      </c>
      <c r="N759" s="282">
        <f>ROUND(AC76,0)</f>
        <v>536</v>
      </c>
      <c r="O759" s="282">
        <f>ROUND(AC74,0)</f>
        <v>1171645</v>
      </c>
      <c r="P759" s="282">
        <f>IF(AC77&gt;0,ROUND(AC77,0),0)</f>
        <v>0</v>
      </c>
      <c r="Q759" s="282">
        <f>IF(AC78&gt;0,ROUND(AC78,0),0)</f>
        <v>187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2052773</v>
      </c>
    </row>
    <row r="760" spans="1:26" ht="12.65" customHeight="1" x14ac:dyDescent="0.35">
      <c r="A760" s="209" t="str">
        <f>RIGHT($C$84,3)&amp;"*"&amp;RIGHT($C$83,4)&amp;"*"&amp;AD$55&amp;"*"&amp;"A"</f>
        <v>TAL*193*7190*A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421825</v>
      </c>
    </row>
    <row r="761" spans="1:26" ht="12.65" customHeight="1" x14ac:dyDescent="0.35">
      <c r="A761" s="209" t="str">
        <f>RIGHT($C$84,3)&amp;"*"&amp;RIGHT($C$83,4)&amp;"*"&amp;AE$55&amp;"*"&amp;"A"</f>
        <v>TAL*193*7200*A</v>
      </c>
      <c r="B761" s="282">
        <f>ROUND(AE59,0)</f>
        <v>0</v>
      </c>
      <c r="C761" s="285">
        <f>ROUND(AE60,2)</f>
        <v>15.67</v>
      </c>
      <c r="D761" s="282">
        <f>ROUND(AE61,0)</f>
        <v>1364424</v>
      </c>
      <c r="E761" s="282">
        <f>ROUND(AE62,0)</f>
        <v>128065</v>
      </c>
      <c r="F761" s="282">
        <f>ROUND(AE63,0)</f>
        <v>0</v>
      </c>
      <c r="G761" s="282">
        <f>ROUND(AE64,0)</f>
        <v>16058</v>
      </c>
      <c r="H761" s="282">
        <f>ROUND(AE65,0)</f>
        <v>0</v>
      </c>
      <c r="I761" s="282">
        <f>ROUND(AE66,0)</f>
        <v>1920</v>
      </c>
      <c r="J761" s="282">
        <f>ROUND(AE67,0)</f>
        <v>95824</v>
      </c>
      <c r="K761" s="282">
        <f>ROUND(AE68,0)</f>
        <v>280</v>
      </c>
      <c r="L761" s="282">
        <f>ROUND(AE70,0)</f>
        <v>0</v>
      </c>
      <c r="M761" s="282">
        <f>ROUND(AE71,0)</f>
        <v>1614683</v>
      </c>
      <c r="N761" s="282">
        <f>ROUND(AE76,0)</f>
        <v>4233</v>
      </c>
      <c r="O761" s="282">
        <f>ROUND(AE74,0)</f>
        <v>2268687</v>
      </c>
      <c r="P761" s="282">
        <f>IF(AE77&gt;0,ROUND(AE77,0),0)</f>
        <v>0</v>
      </c>
      <c r="Q761" s="282">
        <f>IF(AE78&gt;0,ROUND(AE78,0),0)</f>
        <v>1476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TAL*193*7220*A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1175933</v>
      </c>
    </row>
    <row r="763" spans="1:26" ht="12.65" customHeight="1" x14ac:dyDescent="0.35">
      <c r="A763" s="209" t="str">
        <f>RIGHT($C$84,3)&amp;"*"&amp;RIGHT($C$83,4)&amp;"*"&amp;AG$55&amp;"*"&amp;"A"</f>
        <v>TAL*193*7230*A</v>
      </c>
      <c r="B763" s="282">
        <f>ROUND(AG59,0)</f>
        <v>0</v>
      </c>
      <c r="C763" s="285">
        <f>ROUND(AG60,2)</f>
        <v>17.36</v>
      </c>
      <c r="D763" s="282">
        <f>ROUND(AG61,0)</f>
        <v>1830846</v>
      </c>
      <c r="E763" s="282">
        <f>ROUND(AG62,0)</f>
        <v>171844</v>
      </c>
      <c r="F763" s="282">
        <f>ROUND(AG63,0)</f>
        <v>2107896</v>
      </c>
      <c r="G763" s="282">
        <f>ROUND(AG64,0)</f>
        <v>176190</v>
      </c>
      <c r="H763" s="282">
        <f>ROUND(AG65,0)</f>
        <v>0</v>
      </c>
      <c r="I763" s="282">
        <f>ROUND(AG66,0)</f>
        <v>14207</v>
      </c>
      <c r="J763" s="282">
        <f>ROUND(AG67,0)</f>
        <v>103725</v>
      </c>
      <c r="K763" s="282">
        <f>ROUND(AG68,0)</f>
        <v>0</v>
      </c>
      <c r="L763" s="282">
        <f>ROUND(AG70,0)</f>
        <v>11684</v>
      </c>
      <c r="M763" s="282">
        <f>ROUND(AG71,0)</f>
        <v>4405998</v>
      </c>
      <c r="N763" s="282">
        <f>ROUND(AG76,0)</f>
        <v>4582</v>
      </c>
      <c r="O763" s="282">
        <f>ROUND(AG74,0)</f>
        <v>13065243</v>
      </c>
      <c r="P763" s="282">
        <f>IF(AG77&gt;0,ROUND(AG77,0),0)</f>
        <v>0</v>
      </c>
      <c r="Q763" s="282">
        <f>IF(AG78&gt;0,ROUND(AG78,0),0)</f>
        <v>1597</v>
      </c>
      <c r="R763" s="282">
        <f>IF(AG79&gt;0,ROUND(AG79,0),0)</f>
        <v>0</v>
      </c>
      <c r="S763" s="282">
        <f>IF(AG80&gt;0,ROUND(AG80,0),0)</f>
        <v>12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TAL*193*7240*A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3173506</v>
      </c>
    </row>
    <row r="765" spans="1:26" ht="12.65" customHeight="1" x14ac:dyDescent="0.35">
      <c r="A765" s="209" t="str">
        <f>RIGHT($C$84,3)&amp;"*"&amp;RIGHT($C$83,4)&amp;"*"&amp;AI$55&amp;"*"&amp;"A"</f>
        <v>TAL*193*7250*A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TAL*193*7260*A</v>
      </c>
      <c r="B766" s="282">
        <f>ROUND(AJ59,0)</f>
        <v>0</v>
      </c>
      <c r="C766" s="285">
        <f>ROUND(AJ60,2)</f>
        <v>2.35</v>
      </c>
      <c r="D766" s="282">
        <f>ROUND(AJ61,0)</f>
        <v>241288</v>
      </c>
      <c r="E766" s="282">
        <f>ROUND(AJ62,0)</f>
        <v>22647</v>
      </c>
      <c r="F766" s="282">
        <f>ROUND(AJ63,0)</f>
        <v>0</v>
      </c>
      <c r="G766" s="282">
        <f>ROUND(AJ64,0)</f>
        <v>51700</v>
      </c>
      <c r="H766" s="282">
        <f>ROUND(AJ65,0)</f>
        <v>0</v>
      </c>
      <c r="I766" s="282">
        <f>ROUND(AJ66,0)</f>
        <v>2520</v>
      </c>
      <c r="J766" s="282">
        <f>ROUND(AJ67,0)</f>
        <v>0</v>
      </c>
      <c r="K766" s="282">
        <f>ROUND(AJ68,0)</f>
        <v>0</v>
      </c>
      <c r="L766" s="282">
        <f>ROUND(AJ70,0)</f>
        <v>0</v>
      </c>
      <c r="M766" s="282">
        <f>ROUND(AJ71,0)</f>
        <v>321028</v>
      </c>
      <c r="N766" s="282">
        <f>ROUND(AJ76,0)</f>
        <v>0</v>
      </c>
      <c r="O766" s="282">
        <f>ROUND(AJ74,0)</f>
        <v>863787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2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TAL*193*7310*A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245734</v>
      </c>
    </row>
    <row r="768" spans="1:26" ht="12.65" customHeight="1" x14ac:dyDescent="0.35">
      <c r="A768" s="209" t="str">
        <f>RIGHT($C$84,3)&amp;"*"&amp;RIGHT($C$83,4)&amp;"*"&amp;AL$55&amp;"*"&amp;"A"</f>
        <v>TAL*193*7320*A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0</v>
      </c>
    </row>
    <row r="769" spans="1:26" ht="12.65" customHeight="1" x14ac:dyDescent="0.35">
      <c r="A769" s="209" t="str">
        <f>RIGHT($C$84,3)&amp;"*"&amp;RIGHT($C$83,4)&amp;"*"&amp;AM$55&amp;"*"&amp;"A"</f>
        <v>TAL*193*7330*A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0</v>
      </c>
    </row>
    <row r="770" spans="1:26" ht="12.65" customHeight="1" x14ac:dyDescent="0.35">
      <c r="A770" s="209" t="str">
        <f>RIGHT($C$84,3)&amp;"*"&amp;RIGHT($C$83,4)&amp;"*"&amp;AN$55&amp;"*"&amp;"A"</f>
        <v>TAL*193*7340*A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TAL*193*7350*A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TAL*193*7380*A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TAL*193*7390*A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TAL*193*7400*A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TAL*193*7410*A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TAL*193*7420*A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TAL*193*7430*A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TAL*193*7490*A</v>
      </c>
      <c r="B778" s="282"/>
      <c r="C778" s="285">
        <f>ROUND(AV60,2)</f>
        <v>0</v>
      </c>
      <c r="D778" s="282">
        <f>ROUND(AV61,0)</f>
        <v>0</v>
      </c>
      <c r="E778" s="282">
        <f>ROUND(AV62,0)</f>
        <v>0</v>
      </c>
      <c r="F778" s="282">
        <f>ROUND(AV63,0)</f>
        <v>0</v>
      </c>
      <c r="G778" s="282">
        <f>ROUND(AV64,0)</f>
        <v>0</v>
      </c>
      <c r="H778" s="282">
        <f>ROUND(AV65,0)</f>
        <v>0</v>
      </c>
      <c r="I778" s="282">
        <f>ROUND(AV66,0)</f>
        <v>0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0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TAL*193*8200*A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TAL*193*8310*A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TAL*193*8320*A</v>
      </c>
      <c r="B781" s="282">
        <f>ROUND(AY59,0)</f>
        <v>15379</v>
      </c>
      <c r="C781" s="285">
        <f>ROUND(AY60,2)</f>
        <v>9.9600000000000009</v>
      </c>
      <c r="D781" s="282">
        <f>ROUND(AY61,0)</f>
        <v>398464</v>
      </c>
      <c r="E781" s="282">
        <f>ROUND(AY62,0)</f>
        <v>37400</v>
      </c>
      <c r="F781" s="282">
        <f>ROUND(AY63,0)</f>
        <v>0</v>
      </c>
      <c r="G781" s="282">
        <f>ROUND(AY64,0)</f>
        <v>271143</v>
      </c>
      <c r="H781" s="282">
        <f>ROUND(AY65,0)</f>
        <v>0</v>
      </c>
      <c r="I781" s="282">
        <f>ROUND(AY66,0)</f>
        <v>13091</v>
      </c>
      <c r="J781" s="282">
        <f>ROUND(AY67,0)</f>
        <v>75487</v>
      </c>
      <c r="K781" s="282">
        <f>ROUND(AY68,0)</f>
        <v>0</v>
      </c>
      <c r="L781" s="282">
        <f>ROUND(AY70,0)</f>
        <v>305084</v>
      </c>
      <c r="M781" s="282">
        <f>ROUND(AY71,0)</f>
        <v>501761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TAL*193*8330*A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TAL*193*8350*A</v>
      </c>
      <c r="B783" s="282">
        <f>ROUND(BA59,0)</f>
        <v>0</v>
      </c>
      <c r="C783" s="285">
        <f>ROUND(BA60,2)</f>
        <v>3.65</v>
      </c>
      <c r="D783" s="282">
        <f>ROUND(BA61,0)</f>
        <v>130896</v>
      </c>
      <c r="E783" s="282">
        <f>ROUND(BA62,0)</f>
        <v>12286</v>
      </c>
      <c r="F783" s="282">
        <f>ROUND(BA63,0)</f>
        <v>0</v>
      </c>
      <c r="G783" s="282">
        <f>ROUND(BA64,0)</f>
        <v>29789</v>
      </c>
      <c r="H783" s="282">
        <f>ROUND(BA65,0)</f>
        <v>0</v>
      </c>
      <c r="I783" s="282">
        <f>ROUND(BA66,0)</f>
        <v>2655</v>
      </c>
      <c r="J783" s="282">
        <f>ROUND(BA67,0)</f>
        <v>14630</v>
      </c>
      <c r="K783" s="282">
        <f>ROUND(BA68,0)</f>
        <v>0</v>
      </c>
      <c r="L783" s="282">
        <f>ROUND(BA70,0)</f>
        <v>11573</v>
      </c>
      <c r="M783" s="282">
        <f>ROUND(BA71,0)</f>
        <v>178684</v>
      </c>
      <c r="N783" s="282"/>
      <c r="O783" s="282"/>
      <c r="P783" s="282">
        <f>IF(BA77&gt;0,ROUND(BA77,0),0)</f>
        <v>0</v>
      </c>
      <c r="Q783" s="282">
        <f>IF(BA78&gt;0,ROUND(BA78,0),0)</f>
        <v>225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TAL*193*8360*A</v>
      </c>
      <c r="B784" s="282"/>
      <c r="C784" s="285">
        <f>ROUND(BB60,2)</f>
        <v>1.46</v>
      </c>
      <c r="D784" s="282">
        <f>ROUND(BB61,0)</f>
        <v>117656</v>
      </c>
      <c r="E784" s="282">
        <f>ROUND(BB62,0)</f>
        <v>11043</v>
      </c>
      <c r="F784" s="282">
        <f>ROUND(BB63,0)</f>
        <v>0</v>
      </c>
      <c r="G784" s="282">
        <f>ROUND(BB64,0)</f>
        <v>2765</v>
      </c>
      <c r="H784" s="282">
        <f>ROUND(BB65,0)</f>
        <v>0</v>
      </c>
      <c r="I784" s="282">
        <f>ROUND(BB66,0)</f>
        <v>2305</v>
      </c>
      <c r="J784" s="282">
        <f>ROUND(BB67,0)</f>
        <v>1088</v>
      </c>
      <c r="K784" s="282">
        <f>ROUND(BB68,0)</f>
        <v>0</v>
      </c>
      <c r="L784" s="282">
        <f>ROUND(BB70,0)</f>
        <v>0</v>
      </c>
      <c r="M784" s="282">
        <f>ROUND(BB71,0)</f>
        <v>134858</v>
      </c>
      <c r="N784" s="282"/>
      <c r="O784" s="282"/>
      <c r="P784" s="282">
        <f>IF(BB77&gt;0,ROUND(BB77,0),0)</f>
        <v>0</v>
      </c>
      <c r="Q784" s="282">
        <f>IF(BB78&gt;0,ROUND(BB78,0),0)</f>
        <v>17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TAL*193*8370*A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TAL*193*8420*A</v>
      </c>
      <c r="B786" s="282"/>
      <c r="C786" s="285">
        <f>ROUND(BD60,2)</f>
        <v>0</v>
      </c>
      <c r="D786" s="282">
        <f>ROUND(BD61,0)</f>
        <v>0</v>
      </c>
      <c r="E786" s="282">
        <f>ROUND(BD62,0)</f>
        <v>0</v>
      </c>
      <c r="F786" s="282">
        <f>ROUND(BD63,0)</f>
        <v>0</v>
      </c>
      <c r="G786" s="282">
        <f>ROUND(BD64,0)</f>
        <v>-345</v>
      </c>
      <c r="H786" s="282">
        <f>ROUND(BD65,0)</f>
        <v>0</v>
      </c>
      <c r="I786" s="282">
        <f>ROUND(BD66,0)</f>
        <v>7540</v>
      </c>
      <c r="J786" s="282">
        <f>ROUND(BD67,0)</f>
        <v>0</v>
      </c>
      <c r="K786" s="282">
        <f>ROUND(BD68,0)</f>
        <v>0</v>
      </c>
      <c r="L786" s="282">
        <f>ROUND(BD70,0)</f>
        <v>0</v>
      </c>
      <c r="M786" s="282">
        <f>ROUND(BD71,0)</f>
        <v>7195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TAL*193*8430*A</v>
      </c>
      <c r="B787" s="282">
        <f>ROUND(BE59,0)</f>
        <v>71733</v>
      </c>
      <c r="C787" s="285">
        <f>ROUND(BE60,2)</f>
        <v>8.9</v>
      </c>
      <c r="D787" s="282">
        <f>ROUND(BE61,0)</f>
        <v>541630</v>
      </c>
      <c r="E787" s="282">
        <f>ROUND(BE62,0)</f>
        <v>50837</v>
      </c>
      <c r="F787" s="282">
        <f>ROUND(BE63,0)</f>
        <v>31183</v>
      </c>
      <c r="G787" s="282">
        <f>ROUND(BE64,0)</f>
        <v>50811</v>
      </c>
      <c r="H787" s="282">
        <f>ROUND(BE65,0)</f>
        <v>577085</v>
      </c>
      <c r="I787" s="282">
        <f>ROUND(BE66,0)</f>
        <v>281280</v>
      </c>
      <c r="J787" s="282">
        <f>ROUND(BE67,0)</f>
        <v>181938</v>
      </c>
      <c r="K787" s="282">
        <f>ROUND(BE68,0)</f>
        <v>0</v>
      </c>
      <c r="L787" s="282">
        <f>ROUND(BE70,0)</f>
        <v>20534</v>
      </c>
      <c r="M787" s="282">
        <f>ROUND(BE71,0)</f>
        <v>1710884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TAL*193*8460*A</v>
      </c>
      <c r="B788" s="282"/>
      <c r="C788" s="285">
        <f>ROUND(BF60,2)</f>
        <v>12.03</v>
      </c>
      <c r="D788" s="282">
        <f>ROUND(BF61,0)</f>
        <v>461746</v>
      </c>
      <c r="E788" s="282">
        <f>ROUND(BF62,0)</f>
        <v>43340</v>
      </c>
      <c r="F788" s="282">
        <f>ROUND(BF63,0)</f>
        <v>0</v>
      </c>
      <c r="G788" s="282">
        <f>ROUND(BF64,0)</f>
        <v>21057</v>
      </c>
      <c r="H788" s="282">
        <f>ROUND(BF65,0)</f>
        <v>0</v>
      </c>
      <c r="I788" s="282">
        <f>ROUND(BF66,0)</f>
        <v>14508</v>
      </c>
      <c r="J788" s="282">
        <f>ROUND(BF67,0)</f>
        <v>14862</v>
      </c>
      <c r="K788" s="282">
        <f>ROUND(BF68,0)</f>
        <v>0</v>
      </c>
      <c r="L788" s="282">
        <f>ROUND(BF70,0)</f>
        <v>0</v>
      </c>
      <c r="M788" s="282">
        <f>ROUND(BF71,0)</f>
        <v>555657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TAL*193*8470*A</v>
      </c>
      <c r="B789" s="282"/>
      <c r="C789" s="285">
        <f>ROUND(BG60,2)</f>
        <v>0.01</v>
      </c>
      <c r="D789" s="282">
        <f>ROUND(BG61,0)</f>
        <v>616</v>
      </c>
      <c r="E789" s="282">
        <f>ROUND(BG62,0)</f>
        <v>58</v>
      </c>
      <c r="F789" s="282">
        <f>ROUND(BG63,0)</f>
        <v>0</v>
      </c>
      <c r="G789" s="282">
        <f>ROUND(BG64,0)</f>
        <v>0</v>
      </c>
      <c r="H789" s="282">
        <f>ROUND(BG65,0)</f>
        <v>745</v>
      </c>
      <c r="I789" s="282">
        <f>ROUND(BG66,0)</f>
        <v>33091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34510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TAL*193*8480*A</v>
      </c>
      <c r="B790" s="282"/>
      <c r="C790" s="285">
        <f>ROUND(BH60,2)</f>
        <v>0</v>
      </c>
      <c r="D790" s="282">
        <f>ROUND(BH61,0)</f>
        <v>0</v>
      </c>
      <c r="E790" s="282">
        <f>ROUND(BH62,0)</f>
        <v>0</v>
      </c>
      <c r="F790" s="282">
        <f>ROUND(BH63,0)</f>
        <v>0</v>
      </c>
      <c r="G790" s="282">
        <f>ROUND(BH64,0)</f>
        <v>416</v>
      </c>
      <c r="H790" s="282">
        <f>ROUND(BH65,0)</f>
        <v>0</v>
      </c>
      <c r="I790" s="282">
        <f>ROUND(BH66,0)</f>
        <v>35</v>
      </c>
      <c r="J790" s="282">
        <f>ROUND(BH67,0)</f>
        <v>35815</v>
      </c>
      <c r="K790" s="282">
        <f>ROUND(BH68,0)</f>
        <v>0</v>
      </c>
      <c r="L790" s="282">
        <f>ROUND(BH70,0)</f>
        <v>0</v>
      </c>
      <c r="M790" s="282">
        <f>ROUND(BH71,0)</f>
        <v>36266</v>
      </c>
      <c r="N790" s="282"/>
      <c r="O790" s="282"/>
      <c r="P790" s="282">
        <f>IF(BH77&gt;0,ROUND(BH77,0),0)</f>
        <v>0</v>
      </c>
      <c r="Q790" s="282">
        <f>IF(BH78&gt;0,ROUND(BH78,0),0)</f>
        <v>552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TAL*193*8490*A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TAL*193*8510*A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532</v>
      </c>
      <c r="J792" s="282">
        <f>ROUND(BJ67,0)</f>
        <v>4772</v>
      </c>
      <c r="K792" s="282">
        <f>ROUND(BJ68,0)</f>
        <v>0</v>
      </c>
      <c r="L792" s="282">
        <f>ROUND(BJ70,0)</f>
        <v>0</v>
      </c>
      <c r="M792" s="282">
        <f>ROUND(BJ71,0)</f>
        <v>5637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TAL*193*8530*A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0</v>
      </c>
      <c r="K793" s="282">
        <f>ROUND(BK68,0)</f>
        <v>0</v>
      </c>
      <c r="L793" s="282">
        <f>ROUND(BK70,0)</f>
        <v>0</v>
      </c>
      <c r="M793" s="282">
        <f>ROUND(BK71,0)</f>
        <v>0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TAL*193*8560*A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35515</v>
      </c>
      <c r="K794" s="282">
        <f>ROUND(BL68,0)</f>
        <v>0</v>
      </c>
      <c r="L794" s="282">
        <f>ROUND(BL70,0)</f>
        <v>0</v>
      </c>
      <c r="M794" s="282">
        <f>ROUND(BL71,0)</f>
        <v>35515</v>
      </c>
      <c r="N794" s="282"/>
      <c r="O794" s="282"/>
      <c r="P794" s="282">
        <f>IF(BL77&gt;0,ROUND(BL77,0),0)</f>
        <v>0</v>
      </c>
      <c r="Q794" s="282">
        <f>IF(BL78&gt;0,ROUND(BL78,0),0)</f>
        <v>547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TAL*193*8590*A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TAL*193*8610*A</v>
      </c>
      <c r="B796" s="282"/>
      <c r="C796" s="285">
        <f>ROUND(BN60,2)</f>
        <v>4.37</v>
      </c>
      <c r="D796" s="282">
        <f>ROUND(BN61,0)</f>
        <v>585499</v>
      </c>
      <c r="E796" s="282">
        <f>ROUND(BN62,0)</f>
        <v>54955</v>
      </c>
      <c r="F796" s="282">
        <f>ROUND(BN63,0)</f>
        <v>36572</v>
      </c>
      <c r="G796" s="282">
        <f>ROUND(BN64,0)</f>
        <v>50360</v>
      </c>
      <c r="H796" s="282">
        <f>ROUND(BN65,0)</f>
        <v>13689</v>
      </c>
      <c r="I796" s="282">
        <f>ROUND(BN66,0)</f>
        <v>29422</v>
      </c>
      <c r="J796" s="282">
        <f>ROUND(BN67,0)</f>
        <v>136174</v>
      </c>
      <c r="K796" s="282">
        <f>ROUND(BN68,0)</f>
        <v>0</v>
      </c>
      <c r="L796" s="282">
        <f>ROUND(BN70,0)</f>
        <v>125194</v>
      </c>
      <c r="M796" s="282">
        <f>ROUND(BN71,0)</f>
        <v>902707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TAL*193*8620*A</v>
      </c>
      <c r="B797" s="282"/>
      <c r="C797" s="285">
        <f>ROUND(BO60,2)</f>
        <v>0</v>
      </c>
      <c r="D797" s="282">
        <f>ROUND(BO61,0)</f>
        <v>0</v>
      </c>
      <c r="E797" s="282">
        <f>ROUND(BO62,0)</f>
        <v>0</v>
      </c>
      <c r="F797" s="282">
        <f>ROUND(BO63,0)</f>
        <v>0</v>
      </c>
      <c r="G797" s="282">
        <f>ROUND(BO64,0)</f>
        <v>3008</v>
      </c>
      <c r="H797" s="282">
        <f>ROUND(BO65,0)</f>
        <v>0</v>
      </c>
      <c r="I797" s="282">
        <f>ROUND(BO66,0)</f>
        <v>32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3167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TAL*193*8630*A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0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0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TAL*193*8640*A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TAL*193*8650*A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TAL*193*8660*A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6331</v>
      </c>
      <c r="K801" s="282">
        <f>ROUND(BS68,0)</f>
        <v>0</v>
      </c>
      <c r="L801" s="282">
        <f>ROUND(BS70,0)</f>
        <v>0</v>
      </c>
      <c r="M801" s="282">
        <f>ROUND(BS71,0)</f>
        <v>6331</v>
      </c>
      <c r="N801" s="282"/>
      <c r="O801" s="282"/>
      <c r="P801" s="282">
        <f>IF(BS77&gt;0,ROUND(BS77,0),0)</f>
        <v>0</v>
      </c>
      <c r="Q801" s="282">
        <f>IF(BS78&gt;0,ROUND(BS78,0),0)</f>
        <v>98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TAL*193*8670*A</v>
      </c>
      <c r="B802" s="282"/>
      <c r="C802" s="285">
        <f>ROUND(BT60,2)</f>
        <v>3.11</v>
      </c>
      <c r="D802" s="282">
        <f>ROUND(BT61,0)</f>
        <v>260019</v>
      </c>
      <c r="E802" s="282">
        <f>ROUND(BT62,0)</f>
        <v>24405</v>
      </c>
      <c r="F802" s="282">
        <f>ROUND(BT63,0)</f>
        <v>325</v>
      </c>
      <c r="G802" s="282">
        <f>ROUND(BT64,0)</f>
        <v>1424</v>
      </c>
      <c r="H802" s="282">
        <f>ROUND(BT65,0)</f>
        <v>1163</v>
      </c>
      <c r="I802" s="282">
        <f>ROUND(BT66,0)</f>
        <v>804</v>
      </c>
      <c r="J802" s="282">
        <f>ROUND(BT67,0)</f>
        <v>20013</v>
      </c>
      <c r="K802" s="282">
        <f>ROUND(BT68,0)</f>
        <v>0</v>
      </c>
      <c r="L802" s="282">
        <f>ROUND(BT70,0)</f>
        <v>0</v>
      </c>
      <c r="M802" s="282">
        <f>ROUND(BT71,0)</f>
        <v>320644</v>
      </c>
      <c r="N802" s="282"/>
      <c r="O802" s="282"/>
      <c r="P802" s="282">
        <f>IF(BT77&gt;0,ROUND(BT77,0),0)</f>
        <v>0</v>
      </c>
      <c r="Q802" s="282">
        <f>IF(BT78&gt;0,ROUND(BT78,0),0)</f>
        <v>308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TAL*193*8680*A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TAL*193*8690*A</v>
      </c>
      <c r="B804" s="282"/>
      <c r="C804" s="285">
        <f>ROUND(BV60,2)</f>
        <v>0</v>
      </c>
      <c r="D804" s="282">
        <f>ROUND(BV61,0)</f>
        <v>0</v>
      </c>
      <c r="E804" s="282">
        <f>ROUND(BV62,0)</f>
        <v>0</v>
      </c>
      <c r="F804" s="282">
        <f>ROUND(BV63,0)</f>
        <v>0</v>
      </c>
      <c r="G804" s="282">
        <f>ROUND(BV64,0)</f>
        <v>0</v>
      </c>
      <c r="H804" s="282">
        <f>ROUND(BV65,0)</f>
        <v>0</v>
      </c>
      <c r="I804" s="282">
        <f>ROUND(BV66,0)</f>
        <v>0</v>
      </c>
      <c r="J804" s="282">
        <f>ROUND(BV67,0)</f>
        <v>24349</v>
      </c>
      <c r="K804" s="282">
        <f>ROUND(BV68,0)</f>
        <v>0</v>
      </c>
      <c r="L804" s="282">
        <f>ROUND(BV70,0)</f>
        <v>0</v>
      </c>
      <c r="M804" s="282">
        <f>ROUND(BV71,0)</f>
        <v>24349</v>
      </c>
      <c r="N804" s="282"/>
      <c r="O804" s="282"/>
      <c r="P804" s="282">
        <f>IF(BV77&gt;0,ROUND(BV77,0),0)</f>
        <v>0</v>
      </c>
      <c r="Q804" s="282">
        <f>IF(BV78&gt;0,ROUND(BV78,0),0)</f>
        <v>375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TAL*193*8700*A</v>
      </c>
      <c r="B805" s="282"/>
      <c r="C805" s="285">
        <f>ROUND(BW60,2)</f>
        <v>0</v>
      </c>
      <c r="D805" s="282">
        <f>ROUND(BW61,0)</f>
        <v>0</v>
      </c>
      <c r="E805" s="282">
        <f>ROUND(BW62,0)</f>
        <v>0</v>
      </c>
      <c r="F805" s="282">
        <f>ROUND(BW63,0)</f>
        <v>203791</v>
      </c>
      <c r="G805" s="282">
        <f>ROUND(BW64,0)</f>
        <v>0</v>
      </c>
      <c r="H805" s="282">
        <f>ROUND(BW65,0)</f>
        <v>0</v>
      </c>
      <c r="I805" s="282">
        <f>ROUND(BW66,0)</f>
        <v>0</v>
      </c>
      <c r="J805" s="282">
        <f>ROUND(BW67,0)</f>
        <v>0</v>
      </c>
      <c r="K805" s="282">
        <f>ROUND(BW68,0)</f>
        <v>0</v>
      </c>
      <c r="L805" s="282">
        <f>ROUND(BW70,0)</f>
        <v>0</v>
      </c>
      <c r="M805" s="282">
        <f>ROUND(BW71,0)</f>
        <v>203791</v>
      </c>
      <c r="N805" s="282"/>
      <c r="O805" s="282"/>
      <c r="P805" s="282">
        <f>IF(BW77&gt;0,ROUND(BW77,0),0)</f>
        <v>0</v>
      </c>
      <c r="Q805" s="282">
        <f>IF(BW78&gt;0,ROUND(BW78,0),0)</f>
        <v>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TAL*193*8710*A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TAL*193*8720*A</v>
      </c>
      <c r="B807" s="282"/>
      <c r="C807" s="285">
        <f>ROUND(BY60,2)</f>
        <v>6.05</v>
      </c>
      <c r="D807" s="282">
        <f>ROUND(BY61,0)</f>
        <v>712481</v>
      </c>
      <c r="E807" s="282">
        <f>ROUND(BY62,0)</f>
        <v>66874</v>
      </c>
      <c r="F807" s="282">
        <f>ROUND(BY63,0)</f>
        <v>0</v>
      </c>
      <c r="G807" s="282">
        <f>ROUND(BY64,0)</f>
        <v>1461</v>
      </c>
      <c r="H807" s="282">
        <f>ROUND(BY65,0)</f>
        <v>0</v>
      </c>
      <c r="I807" s="282">
        <f>ROUND(BY66,0)</f>
        <v>401792</v>
      </c>
      <c r="J807" s="282">
        <f>ROUND(BY67,0)</f>
        <v>12257</v>
      </c>
      <c r="K807" s="282">
        <f>ROUND(BY68,0)</f>
        <v>0</v>
      </c>
      <c r="L807" s="282">
        <f>ROUND(BY70,0)</f>
        <v>0</v>
      </c>
      <c r="M807" s="282">
        <f>ROUND(BY71,0)</f>
        <v>1209310</v>
      </c>
      <c r="N807" s="282"/>
      <c r="O807" s="282"/>
      <c r="P807" s="282">
        <f>IF(BY77&gt;0,ROUND(BY77,0),0)</f>
        <v>0</v>
      </c>
      <c r="Q807" s="282">
        <f>IF(BY78&gt;0,ROUND(BY78,0),0)</f>
        <v>189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TAL*193*8730*A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TAL*193*8740*A</v>
      </c>
      <c r="B809" s="282"/>
      <c r="C809" s="285">
        <f>ROUND(CA60,2)</f>
        <v>7.0000000000000007E-2</v>
      </c>
      <c r="D809" s="282">
        <f>ROUND(CA61,0)</f>
        <v>6077</v>
      </c>
      <c r="E809" s="282">
        <f>ROUND(CA62,0)</f>
        <v>570</v>
      </c>
      <c r="F809" s="282">
        <f>ROUND(CA63,0)</f>
        <v>0</v>
      </c>
      <c r="G809" s="282">
        <f>ROUND(CA64,0)</f>
        <v>2978</v>
      </c>
      <c r="H809" s="282">
        <f>ROUND(CA65,0)</f>
        <v>55</v>
      </c>
      <c r="I809" s="282">
        <f>ROUND(CA66,0)</f>
        <v>225913</v>
      </c>
      <c r="J809" s="282">
        <f>ROUND(CA67,0)</f>
        <v>0</v>
      </c>
      <c r="K809" s="282">
        <f>ROUND(CA68,0)</f>
        <v>0</v>
      </c>
      <c r="L809" s="282">
        <f>ROUND(CA70,0)</f>
        <v>60</v>
      </c>
      <c r="M809" s="282">
        <f>ROUND(CA71,0)</f>
        <v>236908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TAL*193*8770*A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TAL*193*8790*A</v>
      </c>
      <c r="B811" s="282"/>
      <c r="C811" s="285">
        <f>ROUND(CC60,2)</f>
        <v>2.66</v>
      </c>
      <c r="D811" s="282">
        <f>ROUND(CC61,0)</f>
        <v>307847</v>
      </c>
      <c r="E811" s="282">
        <f>ROUND(CC62,0)</f>
        <v>28895</v>
      </c>
      <c r="F811" s="282">
        <f>ROUND(CC63,0)</f>
        <v>12115</v>
      </c>
      <c r="G811" s="282">
        <f>ROUND(CC64,0)</f>
        <v>66626</v>
      </c>
      <c r="H811" s="282">
        <f>ROUND(CC65,0)</f>
        <v>0</v>
      </c>
      <c r="I811" s="282">
        <f>ROUND(CC66,0)</f>
        <v>61386</v>
      </c>
      <c r="J811" s="282">
        <f>ROUND(CC67,0)</f>
        <v>10847</v>
      </c>
      <c r="K811" s="282">
        <f>ROUND(CC68,0)</f>
        <v>0</v>
      </c>
      <c r="L811" s="282">
        <f>ROUND(CC70,0)</f>
        <v>122932</v>
      </c>
      <c r="M811" s="282">
        <f>ROUND(CC71,0)</f>
        <v>15335413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TAL*193*9000*A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1455295</v>
      </c>
      <c r="W812" s="180">
        <f>ROUND(CD71,0)</f>
        <v>1455295</v>
      </c>
      <c r="X812" s="282">
        <f>ROUND(CE73,0)</f>
        <v>21386708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228.19000000000003</v>
      </c>
      <c r="D814" s="180">
        <f t="shared" si="22"/>
        <v>18947164</v>
      </c>
      <c r="E814" s="180">
        <f t="shared" si="22"/>
        <v>1778386</v>
      </c>
      <c r="F814" s="180">
        <f t="shared" si="22"/>
        <v>3482694</v>
      </c>
      <c r="G814" s="180">
        <f t="shared" si="22"/>
        <v>5637681</v>
      </c>
      <c r="H814" s="180">
        <f t="shared" si="22"/>
        <v>595065</v>
      </c>
      <c r="I814" s="180">
        <f t="shared" si="22"/>
        <v>3690676</v>
      </c>
      <c r="J814" s="180">
        <f t="shared" si="22"/>
        <v>1623819</v>
      </c>
      <c r="K814" s="180">
        <f t="shared" si="22"/>
        <v>174982</v>
      </c>
      <c r="L814" s="180">
        <f>SUM(L733:L812)+SUM(U733:U812)</f>
        <v>609881</v>
      </c>
      <c r="M814" s="180">
        <f>SUM(M733:M812)+SUM(W733:W812)</f>
        <v>52044669</v>
      </c>
      <c r="N814" s="180">
        <f t="shared" ref="N814:Z814" si="23">SUM(N733:N812)</f>
        <v>46374</v>
      </c>
      <c r="O814" s="180">
        <f t="shared" si="23"/>
        <v>89682079</v>
      </c>
      <c r="P814" s="180">
        <f t="shared" si="23"/>
        <v>15379</v>
      </c>
      <c r="Q814" s="180">
        <f t="shared" si="23"/>
        <v>18478</v>
      </c>
      <c r="R814" s="180">
        <f t="shared" si="23"/>
        <v>278487</v>
      </c>
      <c r="S814" s="180">
        <f t="shared" si="23"/>
        <v>52</v>
      </c>
      <c r="T814" s="263">
        <f t="shared" si="23"/>
        <v>0</v>
      </c>
      <c r="U814" s="180">
        <f t="shared" si="23"/>
        <v>0</v>
      </c>
      <c r="V814" s="180">
        <f t="shared" si="23"/>
        <v>1455295</v>
      </c>
      <c r="W814" s="180">
        <f t="shared" si="23"/>
        <v>1455295</v>
      </c>
      <c r="X814" s="180">
        <f t="shared" si="23"/>
        <v>21386708</v>
      </c>
      <c r="Y814" s="180">
        <f t="shared" si="23"/>
        <v>0</v>
      </c>
      <c r="Z814" s="180">
        <f t="shared" si="23"/>
        <v>22898880</v>
      </c>
    </row>
    <row r="815" spans="1:26" ht="12.65" customHeight="1" x14ac:dyDescent="0.35">
      <c r="B815" s="180" t="s">
        <v>1005</v>
      </c>
      <c r="C815" s="263">
        <f>CE60</f>
        <v>228.19000000000003</v>
      </c>
      <c r="D815" s="180">
        <f>CE61</f>
        <v>18947166.789999999</v>
      </c>
      <c r="E815" s="180">
        <f>CE62</f>
        <v>1778386</v>
      </c>
      <c r="F815" s="180">
        <f>CE63</f>
        <v>3482694.2800000003</v>
      </c>
      <c r="G815" s="180">
        <f>CE64</f>
        <v>5637684.0600000015</v>
      </c>
      <c r="H815" s="240">
        <f>CE65</f>
        <v>595064.12</v>
      </c>
      <c r="I815" s="240">
        <f>CE66</f>
        <v>3690673.3999999994</v>
      </c>
      <c r="J815" s="240">
        <f>CE67</f>
        <v>1623819</v>
      </c>
      <c r="K815" s="240">
        <f>CE68</f>
        <v>174983.09</v>
      </c>
      <c r="L815" s="240">
        <f>CE70</f>
        <v>609880.17999999993</v>
      </c>
      <c r="M815" s="240">
        <f>CE71</f>
        <v>52044665.307846129</v>
      </c>
      <c r="N815" s="180">
        <f>CE76</f>
        <v>71733.350000000006</v>
      </c>
      <c r="O815" s="180">
        <f>CE74</f>
        <v>89682079.680000007</v>
      </c>
      <c r="P815" s="180">
        <f>CE77</f>
        <v>15379</v>
      </c>
      <c r="Q815" s="180">
        <f>CE78</f>
        <v>18476.545631998226</v>
      </c>
      <c r="R815" s="180">
        <f>CE79</f>
        <v>278486.83999999997</v>
      </c>
      <c r="S815" s="180">
        <f>CE80</f>
        <v>52.359999999999992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22898880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18947166.789999999</v>
      </c>
      <c r="G816" s="240">
        <f>C379</f>
        <v>1778384.1399999992</v>
      </c>
      <c r="H816" s="240">
        <f>C380</f>
        <v>3482694.2800000003</v>
      </c>
      <c r="I816" s="240">
        <f>C381</f>
        <v>5637684.0600000005</v>
      </c>
      <c r="J816" s="240">
        <f>C382</f>
        <v>595064.11999999988</v>
      </c>
      <c r="K816" s="240">
        <f>C383</f>
        <v>3690673.3999999976</v>
      </c>
      <c r="L816" s="240">
        <f>C384+C385+C386+C388</f>
        <v>2877363.07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