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57FFBCD8-8A96-4A33-8B69-F7DF43811D3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Y48" i="10" s="1"/>
  <c r="BY62" i="10" s="1"/>
  <c r="CE77" i="10"/>
  <c r="CA48" i="10"/>
  <c r="CA62" i="10" s="1"/>
  <c r="CA72" i="10" s="1"/>
  <c r="BU48" i="10"/>
  <c r="BU62" i="10" s="1"/>
  <c r="BS48" i="10"/>
  <c r="BS62" i="10" s="1"/>
  <c r="BS72" i="10" s="1"/>
  <c r="B564" i="1" s="1"/>
  <c r="BQ48" i="10"/>
  <c r="BQ62" i="10" s="1"/>
  <c r="BO48" i="10"/>
  <c r="BO62" i="10" s="1"/>
  <c r="BO72" i="10"/>
  <c r="B560" i="1" s="1"/>
  <c r="BM48" i="10"/>
  <c r="BM62" i="10" s="1"/>
  <c r="BK48" i="10"/>
  <c r="BK62" i="10" s="1"/>
  <c r="BK72" i="10" s="1"/>
  <c r="BI48" i="10"/>
  <c r="BI62" i="10" s="1"/>
  <c r="BG48" i="10"/>
  <c r="BG62" i="10" s="1"/>
  <c r="BG72" i="10" s="1"/>
  <c r="BE48" i="10"/>
  <c r="BE62" i="10" s="1"/>
  <c r="BE72" i="10" s="1"/>
  <c r="B550" i="1" s="1"/>
  <c r="BC48" i="10"/>
  <c r="BC62" i="10" s="1"/>
  <c r="BC72" i="10" s="1"/>
  <c r="BA48" i="10"/>
  <c r="BA62" i="10" s="1"/>
  <c r="AY48" i="10"/>
  <c r="AY62" i="10" s="1"/>
  <c r="E781" i="10" s="1"/>
  <c r="AW48" i="10"/>
  <c r="AW62" i="10" s="1"/>
  <c r="AU48" i="10"/>
  <c r="AU62" i="10" s="1"/>
  <c r="AU72" i="10" s="1"/>
  <c r="AS48" i="10"/>
  <c r="AS62" i="10" s="1"/>
  <c r="AQ48" i="10"/>
  <c r="AQ62" i="10" s="1"/>
  <c r="AQ72" i="10" s="1"/>
  <c r="AO48" i="10"/>
  <c r="AO62" i="10" s="1"/>
  <c r="AM48" i="10"/>
  <c r="AM62" i="10" s="1"/>
  <c r="AM72" i="10" s="1"/>
  <c r="AK48" i="10"/>
  <c r="AK62" i="10" s="1"/>
  <c r="AI48" i="10"/>
  <c r="AI62" i="10" s="1"/>
  <c r="AI72" i="10"/>
  <c r="B528" i="1" s="1"/>
  <c r="AG48" i="10"/>
  <c r="AG62" i="10" s="1"/>
  <c r="AE48" i="10"/>
  <c r="AE62" i="10" s="1"/>
  <c r="AE72" i="10" s="1"/>
  <c r="AC48" i="10"/>
  <c r="AC62" i="10" s="1"/>
  <c r="AA48" i="10"/>
  <c r="AA62" i="10" s="1"/>
  <c r="AA7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E72" i="10" s="1"/>
  <c r="B498" i="1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/>
  <c r="C574" i="10"/>
  <c r="CE71" i="10"/>
  <c r="C457" i="10" s="1"/>
  <c r="CE69" i="10"/>
  <c r="CE68" i="10"/>
  <c r="CE66" i="10"/>
  <c r="C431" i="10" s="1"/>
  <c r="H815" i="10"/>
  <c r="CE64" i="10"/>
  <c r="CE63" i="10"/>
  <c r="F815" i="10" s="1"/>
  <c r="CE60" i="10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85" i="10"/>
  <c r="E801" i="10"/>
  <c r="E761" i="10"/>
  <c r="E773" i="10"/>
  <c r="E735" i="10"/>
  <c r="D815" i="10"/>
  <c r="C426" i="10"/>
  <c r="I815" i="10"/>
  <c r="E765" i="10"/>
  <c r="E797" i="10"/>
  <c r="E787" i="10"/>
  <c r="C815" i="10"/>
  <c r="BI729" i="10"/>
  <c r="R815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H611" i="10"/>
  <c r="C462" i="10"/>
  <c r="L611" i="10"/>
  <c r="C563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AO75" i="1"/>
  <c r="AN75" i="1"/>
  <c r="E186" i="9" s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X75" i="1"/>
  <c r="C122" i="9" s="1"/>
  <c r="W75" i="1"/>
  <c r="N754" i="1" s="1"/>
  <c r="V75" i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CE73" i="1"/>
  <c r="O816" i="1" s="1"/>
  <c r="CE74" i="1"/>
  <c r="I377" i="9" s="1"/>
  <c r="C75" i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C33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G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71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0" i="1"/>
  <c r="F8" i="6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E373" i="9" s="1"/>
  <c r="N765" i="1"/>
  <c r="C615" i="1"/>
  <c r="E372" i="9"/>
  <c r="K816" i="1" l="1"/>
  <c r="I612" i="1"/>
  <c r="C112" i="8"/>
  <c r="B476" i="1"/>
  <c r="D277" i="1"/>
  <c r="C35" i="8" s="1"/>
  <c r="E58" i="9"/>
  <c r="N740" i="1"/>
  <c r="AX48" i="1"/>
  <c r="AX62" i="1" s="1"/>
  <c r="G122" i="9"/>
  <c r="D436" i="1"/>
  <c r="F11" i="6"/>
  <c r="F15" i="6"/>
  <c r="F19" i="4"/>
  <c r="N768" i="1"/>
  <c r="Z48" i="1"/>
  <c r="Z62" i="1" s="1"/>
  <c r="E108" i="9" s="1"/>
  <c r="R816" i="1"/>
  <c r="C218" i="9"/>
  <c r="C434" i="1"/>
  <c r="N745" i="1"/>
  <c r="N755" i="1"/>
  <c r="D463" i="1"/>
  <c r="D186" i="9"/>
  <c r="E769" i="10"/>
  <c r="C472" i="10"/>
  <c r="D329" i="10"/>
  <c r="B475" i="10"/>
  <c r="H814" i="10"/>
  <c r="F814" i="10"/>
  <c r="K814" i="10"/>
  <c r="AY72" i="10"/>
  <c r="N778" i="1"/>
  <c r="B464" i="10"/>
  <c r="E793" i="10"/>
  <c r="D462" i="10"/>
  <c r="BW48" i="10"/>
  <c r="BW62" i="10" s="1"/>
  <c r="G10" i="4"/>
  <c r="BR48" i="1"/>
  <c r="BR62" i="1" s="1"/>
  <c r="E801" i="1" s="1"/>
  <c r="AI48" i="1"/>
  <c r="AI62" i="1" s="1"/>
  <c r="E766" i="1" s="1"/>
  <c r="BY48" i="1"/>
  <c r="BY62" i="1" s="1"/>
  <c r="E808" i="1" s="1"/>
  <c r="BU48" i="1"/>
  <c r="BU62" i="1" s="1"/>
  <c r="E804" i="1" s="1"/>
  <c r="D48" i="1"/>
  <c r="D62" i="1" s="1"/>
  <c r="D12" i="9" s="1"/>
  <c r="AJ48" i="1"/>
  <c r="AJ62" i="1" s="1"/>
  <c r="H140" i="9" s="1"/>
  <c r="E794" i="1"/>
  <c r="BO48" i="1"/>
  <c r="BO62" i="1" s="1"/>
  <c r="D300" i="9" s="1"/>
  <c r="M48" i="1"/>
  <c r="M62" i="1" s="1"/>
  <c r="E744" i="1" s="1"/>
  <c r="BF48" i="1"/>
  <c r="BF62" i="1" s="1"/>
  <c r="E789" i="1" s="1"/>
  <c r="AO48" i="1"/>
  <c r="AO62" i="1" s="1"/>
  <c r="F172" i="9" s="1"/>
  <c r="AM48" i="1"/>
  <c r="AM62" i="1" s="1"/>
  <c r="E770" i="1" s="1"/>
  <c r="T48" i="1"/>
  <c r="T62" i="1" s="1"/>
  <c r="F76" i="9" s="1"/>
  <c r="B465" i="1"/>
  <c r="E10" i="4"/>
  <c r="M816" i="1"/>
  <c r="I372" i="9"/>
  <c r="N766" i="1"/>
  <c r="N747" i="1"/>
  <c r="N758" i="1"/>
  <c r="W72" i="10"/>
  <c r="B516" i="1" s="1"/>
  <c r="E753" i="10"/>
  <c r="B536" i="1"/>
  <c r="C535" i="10"/>
  <c r="G535" i="10" s="1"/>
  <c r="V72" i="10"/>
  <c r="C686" i="10" s="1"/>
  <c r="E752" i="10"/>
  <c r="X72" i="10"/>
  <c r="C688" i="10" s="1"/>
  <c r="E754" i="10"/>
  <c r="B552" i="1"/>
  <c r="C551" i="10"/>
  <c r="B520" i="1"/>
  <c r="C691" i="10"/>
  <c r="N746" i="1"/>
  <c r="N769" i="1"/>
  <c r="N752" i="1"/>
  <c r="E777" i="10"/>
  <c r="R814" i="10"/>
  <c r="C575" i="1"/>
  <c r="N775" i="1"/>
  <c r="D368" i="1"/>
  <c r="C120" i="8" s="1"/>
  <c r="C448" i="1"/>
  <c r="N762" i="1"/>
  <c r="C527" i="10"/>
  <c r="G527" i="10" s="1"/>
  <c r="CE48" i="10"/>
  <c r="M815" i="10"/>
  <c r="E789" i="10"/>
  <c r="E757" i="10"/>
  <c r="N761" i="1"/>
  <c r="C626" i="10"/>
  <c r="CE76" i="10"/>
  <c r="K611" i="10" s="1"/>
  <c r="E809" i="10"/>
  <c r="D463" i="10"/>
  <c r="D464" i="10" s="1"/>
  <c r="D291" i="10"/>
  <c r="D340" i="10" s="1"/>
  <c r="C480" i="10" s="1"/>
  <c r="I381" i="9"/>
  <c r="Q816" i="1"/>
  <c r="CF77" i="1"/>
  <c r="F10" i="4"/>
  <c r="B10" i="4"/>
  <c r="D330" i="1"/>
  <c r="C86" i="8" s="1"/>
  <c r="B440" i="1"/>
  <c r="B441" i="1"/>
  <c r="D13" i="7"/>
  <c r="C27" i="5"/>
  <c r="H815" i="1"/>
  <c r="F48" i="1"/>
  <c r="F62" i="1" s="1"/>
  <c r="AL48" i="1"/>
  <c r="AL62" i="1" s="1"/>
  <c r="C172" i="9" s="1"/>
  <c r="BH48" i="1"/>
  <c r="BH62" i="1" s="1"/>
  <c r="D268" i="9" s="1"/>
  <c r="CB48" i="1"/>
  <c r="CB62" i="1" s="1"/>
  <c r="C364" i="9" s="1"/>
  <c r="CC48" i="1"/>
  <c r="CC62" i="1" s="1"/>
  <c r="E812" i="1" s="1"/>
  <c r="E48" i="1"/>
  <c r="E62" i="1" s="1"/>
  <c r="E12" i="9" s="1"/>
  <c r="BS48" i="1"/>
  <c r="BS62" i="1" s="1"/>
  <c r="E802" i="1" s="1"/>
  <c r="AB48" i="1"/>
  <c r="AB62" i="1" s="1"/>
  <c r="E759" i="1" s="1"/>
  <c r="V48" i="1"/>
  <c r="V62" i="1" s="1"/>
  <c r="E753" i="1" s="1"/>
  <c r="AT48" i="1"/>
  <c r="AT62" i="1" s="1"/>
  <c r="E777" i="1" s="1"/>
  <c r="BP48" i="1"/>
  <c r="BP62" i="1" s="1"/>
  <c r="E300" i="9" s="1"/>
  <c r="AA48" i="1"/>
  <c r="AA62" i="1" s="1"/>
  <c r="F108" i="9" s="1"/>
  <c r="AG48" i="1"/>
  <c r="AG62" i="1" s="1"/>
  <c r="E764" i="1" s="1"/>
  <c r="BQ48" i="1"/>
  <c r="BQ62" i="1" s="1"/>
  <c r="F300" i="9" s="1"/>
  <c r="C427" i="1"/>
  <c r="BZ48" i="1"/>
  <c r="BZ62" i="1" s="1"/>
  <c r="E809" i="1" s="1"/>
  <c r="J48" i="1"/>
  <c r="J62" i="1" s="1"/>
  <c r="E741" i="1" s="1"/>
  <c r="AD48" i="1"/>
  <c r="AD62" i="1" s="1"/>
  <c r="E761" i="1" s="1"/>
  <c r="AP48" i="1"/>
  <c r="AP62" i="1" s="1"/>
  <c r="G172" i="9" s="1"/>
  <c r="AZ48" i="1"/>
  <c r="AZ62" i="1" s="1"/>
  <c r="BJ48" i="1"/>
  <c r="BJ62" i="1" s="1"/>
  <c r="E793" i="1" s="1"/>
  <c r="BV48" i="1"/>
  <c r="BV62" i="1" s="1"/>
  <c r="E805" i="1" s="1"/>
  <c r="C48" i="1"/>
  <c r="C62" i="1" s="1"/>
  <c r="E734" i="1" s="1"/>
  <c r="AY48" i="1"/>
  <c r="AY62" i="1" s="1"/>
  <c r="E782" i="1" s="1"/>
  <c r="I48" i="1"/>
  <c r="I62" i="1" s="1"/>
  <c r="AW48" i="1"/>
  <c r="AW62" i="1" s="1"/>
  <c r="E780" i="1" s="1"/>
  <c r="AK48" i="1"/>
  <c r="AK62" i="1" s="1"/>
  <c r="E768" i="1" s="1"/>
  <c r="O48" i="1"/>
  <c r="O62" i="1" s="1"/>
  <c r="H44" i="9" s="1"/>
  <c r="AU48" i="1"/>
  <c r="AU62" i="1" s="1"/>
  <c r="E204" i="9" s="1"/>
  <c r="L48" i="1"/>
  <c r="L62" i="1" s="1"/>
  <c r="E743" i="1" s="1"/>
  <c r="I363" i="9"/>
  <c r="N48" i="1"/>
  <c r="N62" i="1" s="1"/>
  <c r="G44" i="9" s="1"/>
  <c r="AH48" i="1"/>
  <c r="AH62" i="1" s="1"/>
  <c r="E765" i="1" s="1"/>
  <c r="AR48" i="1"/>
  <c r="AR62" i="1" s="1"/>
  <c r="BB48" i="1"/>
  <c r="BB62" i="1" s="1"/>
  <c r="E785" i="1" s="1"/>
  <c r="BN48" i="1"/>
  <c r="BN62" i="1" s="1"/>
  <c r="E797" i="1" s="1"/>
  <c r="BX48" i="1"/>
  <c r="BX62" i="1" s="1"/>
  <c r="F332" i="9" s="1"/>
  <c r="S48" i="1"/>
  <c r="S62" i="1" s="1"/>
  <c r="E750" i="1" s="1"/>
  <c r="BG48" i="1"/>
  <c r="BG62" i="1" s="1"/>
  <c r="C268" i="9" s="1"/>
  <c r="Q48" i="1"/>
  <c r="Q62" i="1" s="1"/>
  <c r="C76" i="9" s="1"/>
  <c r="BM48" i="1"/>
  <c r="BM62" i="1" s="1"/>
  <c r="I268" i="9" s="1"/>
  <c r="BA48" i="1"/>
  <c r="BA62" i="1" s="1"/>
  <c r="BC48" i="1"/>
  <c r="BC62" i="1" s="1"/>
  <c r="F236" i="9" s="1"/>
  <c r="G48" i="1"/>
  <c r="G62" i="1" s="1"/>
  <c r="G12" i="9" s="1"/>
  <c r="P48" i="1"/>
  <c r="P62" i="1" s="1"/>
  <c r="E747" i="1" s="1"/>
  <c r="R48" i="1"/>
  <c r="R62" i="1" s="1"/>
  <c r="D76" i="9" s="1"/>
  <c r="AF48" i="1"/>
  <c r="AF62" i="1" s="1"/>
  <c r="D140" i="9" s="1"/>
  <c r="AN48" i="1"/>
  <c r="AN62" i="1" s="1"/>
  <c r="E172" i="9" s="1"/>
  <c r="AV48" i="1"/>
  <c r="AV62" i="1" s="1"/>
  <c r="E779" i="1" s="1"/>
  <c r="BD48" i="1"/>
  <c r="BD62" i="1" s="1"/>
  <c r="BL48" i="1"/>
  <c r="BL62" i="1" s="1"/>
  <c r="H268" i="9" s="1"/>
  <c r="BT48" i="1"/>
  <c r="BT62" i="1" s="1"/>
  <c r="I300" i="9" s="1"/>
  <c r="CA48" i="1"/>
  <c r="CA62" i="1" s="1"/>
  <c r="E810" i="1" s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BE48" i="1"/>
  <c r="BE62" i="1" s="1"/>
  <c r="U48" i="1"/>
  <c r="U62" i="1" s="1"/>
  <c r="G76" i="9" s="1"/>
  <c r="BI48" i="1"/>
  <c r="BI62" i="1" s="1"/>
  <c r="E268" i="9" s="1"/>
  <c r="AE48" i="1"/>
  <c r="AE62" i="1" s="1"/>
  <c r="E762" i="1" s="1"/>
  <c r="AC48" i="1"/>
  <c r="AC62" i="1" s="1"/>
  <c r="H108" i="9" s="1"/>
  <c r="H48" i="1"/>
  <c r="H62" i="1" s="1"/>
  <c r="E739" i="1" s="1"/>
  <c r="X48" i="1"/>
  <c r="X62" i="1" s="1"/>
  <c r="D816" i="1"/>
  <c r="F815" i="1"/>
  <c r="N751" i="1"/>
  <c r="AS48" i="1"/>
  <c r="AS62" i="1" s="1"/>
  <c r="W48" i="1"/>
  <c r="W62" i="1" s="1"/>
  <c r="I76" i="9" s="1"/>
  <c r="I366" i="9"/>
  <c r="C464" i="1"/>
  <c r="N737" i="1"/>
  <c r="C432" i="1"/>
  <c r="I816" i="1"/>
  <c r="C430" i="1"/>
  <c r="G816" i="1"/>
  <c r="E740" i="1"/>
  <c r="C26" i="9"/>
  <c r="N734" i="1"/>
  <c r="H90" i="9"/>
  <c r="N753" i="1"/>
  <c r="B540" i="1"/>
  <c r="C711" i="10"/>
  <c r="B572" i="1"/>
  <c r="C571" i="10"/>
  <c r="H26" i="9"/>
  <c r="N739" i="1"/>
  <c r="K815" i="10"/>
  <c r="C433" i="10"/>
  <c r="D428" i="1"/>
  <c r="C14" i="5"/>
  <c r="P816" i="1"/>
  <c r="D612" i="1"/>
  <c r="CF76" i="1"/>
  <c r="AD52" i="1" s="1"/>
  <c r="AD67" i="1" s="1"/>
  <c r="I371" i="9"/>
  <c r="C440" i="1"/>
  <c r="L816" i="1"/>
  <c r="B444" i="1"/>
  <c r="D5" i="7"/>
  <c r="CD722" i="1"/>
  <c r="G815" i="10"/>
  <c r="C429" i="10"/>
  <c r="D72" i="10"/>
  <c r="E734" i="10"/>
  <c r="H72" i="10"/>
  <c r="E738" i="10"/>
  <c r="L72" i="10"/>
  <c r="E742" i="10"/>
  <c r="B548" i="1"/>
  <c r="C632" i="10"/>
  <c r="C815" i="1"/>
  <c r="D815" i="1"/>
  <c r="C28" i="4"/>
  <c r="C421" i="1"/>
  <c r="C473" i="1"/>
  <c r="F13" i="6"/>
  <c r="E154" i="9"/>
  <c r="N764" i="1"/>
  <c r="H186" i="9"/>
  <c r="N774" i="1"/>
  <c r="CF78" i="10"/>
  <c r="G611" i="10"/>
  <c r="Q815" i="10"/>
  <c r="P814" i="10"/>
  <c r="T814" i="10"/>
  <c r="B524" i="1"/>
  <c r="C523" i="10"/>
  <c r="G523" i="10" s="1"/>
  <c r="B556" i="1"/>
  <c r="C555" i="10"/>
  <c r="C470" i="1"/>
  <c r="F9" i="6"/>
  <c r="H612" i="1"/>
  <c r="BI730" i="1"/>
  <c r="I362" i="9"/>
  <c r="E26" i="9"/>
  <c r="N736" i="1"/>
  <c r="E122" i="9"/>
  <c r="N757" i="1"/>
  <c r="D154" i="9"/>
  <c r="N763" i="1"/>
  <c r="F816" i="1"/>
  <c r="I365" i="9"/>
  <c r="F611" i="10"/>
  <c r="F72" i="10"/>
  <c r="E736" i="10"/>
  <c r="R72" i="10"/>
  <c r="E748" i="10"/>
  <c r="B532" i="1"/>
  <c r="C531" i="10"/>
  <c r="G531" i="10" s="1"/>
  <c r="B515" i="1"/>
  <c r="B517" i="1"/>
  <c r="I815" i="1"/>
  <c r="G815" i="1"/>
  <c r="P815" i="1"/>
  <c r="Q815" i="1"/>
  <c r="R815" i="1"/>
  <c r="S815" i="1"/>
  <c r="G28" i="4"/>
  <c r="E218" i="10"/>
  <c r="C477" i="10" s="1"/>
  <c r="I90" i="9"/>
  <c r="B440" i="10"/>
  <c r="C814" i="10"/>
  <c r="M814" i="10"/>
  <c r="G814" i="10"/>
  <c r="L814" i="10"/>
  <c r="Q814" i="10"/>
  <c r="D814" i="10"/>
  <c r="I814" i="10"/>
  <c r="O814" i="10"/>
  <c r="S814" i="10"/>
  <c r="E781" i="1"/>
  <c r="H204" i="9"/>
  <c r="B446" i="1"/>
  <c r="D242" i="1"/>
  <c r="AW72" i="10"/>
  <c r="B542" i="1" s="1"/>
  <c r="E779" i="10"/>
  <c r="BM72" i="10"/>
  <c r="B558" i="1" s="1"/>
  <c r="E795" i="10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P815" i="10"/>
  <c r="D611" i="10"/>
  <c r="F7" i="6"/>
  <c r="E204" i="1"/>
  <c r="C468" i="1"/>
  <c r="I383" i="9"/>
  <c r="S816" i="1"/>
  <c r="D22" i="7"/>
  <c r="C40" i="5"/>
  <c r="N815" i="10"/>
  <c r="C420" i="1"/>
  <c r="B28" i="4"/>
  <c r="N772" i="1"/>
  <c r="F186" i="9"/>
  <c r="AG72" i="10"/>
  <c r="B526" i="1" s="1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464" i="1"/>
  <c r="K815" i="1"/>
  <c r="H154" i="9"/>
  <c r="N767" i="1"/>
  <c r="I367" i="9"/>
  <c r="H816" i="1"/>
  <c r="M815" i="1"/>
  <c r="C72" i="10"/>
  <c r="B496" i="1" s="1"/>
  <c r="E733" i="10"/>
  <c r="E814" i="10" s="1"/>
  <c r="CE62" i="10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72" i="10"/>
  <c r="B500" i="1" s="1"/>
  <c r="E737" i="10"/>
  <c r="O72" i="10"/>
  <c r="B508" i="1" s="1"/>
  <c r="E745" i="10"/>
  <c r="C687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699" i="10"/>
  <c r="C703" i="10"/>
  <c r="C707" i="10"/>
  <c r="C539" i="10"/>
  <c r="G539" i="10" s="1"/>
  <c r="C543" i="10"/>
  <c r="C547" i="10"/>
  <c r="C617" i="10"/>
  <c r="C634" i="10"/>
  <c r="C559" i="10"/>
  <c r="C638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5" i="1" l="1"/>
  <c r="G140" i="9"/>
  <c r="I236" i="9"/>
  <c r="E767" i="1"/>
  <c r="D373" i="1"/>
  <c r="C126" i="8" s="1"/>
  <c r="E757" i="1"/>
  <c r="G332" i="9"/>
  <c r="BX52" i="10"/>
  <c r="BX67" i="10" s="1"/>
  <c r="J806" i="10" s="1"/>
  <c r="AT52" i="10"/>
  <c r="AT67" i="10" s="1"/>
  <c r="J776" i="10" s="1"/>
  <c r="C515" i="10"/>
  <c r="AP52" i="10"/>
  <c r="AP67" i="10" s="1"/>
  <c r="J772" i="10" s="1"/>
  <c r="BZ52" i="10"/>
  <c r="BZ67" i="10" s="1"/>
  <c r="J808" i="10" s="1"/>
  <c r="E735" i="1"/>
  <c r="C514" i="10"/>
  <c r="AB52" i="10"/>
  <c r="AB67" i="10" s="1"/>
  <c r="J758" i="10" s="1"/>
  <c r="BV52" i="10"/>
  <c r="BV67" i="10" s="1"/>
  <c r="J804" i="10" s="1"/>
  <c r="I52" i="10"/>
  <c r="I67" i="10" s="1"/>
  <c r="J739" i="10" s="1"/>
  <c r="G300" i="9"/>
  <c r="BW72" i="10"/>
  <c r="E805" i="10"/>
  <c r="AR52" i="10"/>
  <c r="AR67" i="10" s="1"/>
  <c r="J774" i="10" s="1"/>
  <c r="Y52" i="10"/>
  <c r="Y67" i="10" s="1"/>
  <c r="J755" i="10" s="1"/>
  <c r="C516" i="10"/>
  <c r="E772" i="1"/>
  <c r="B544" i="1"/>
  <c r="C624" i="10"/>
  <c r="G624" i="10" s="1"/>
  <c r="G645" i="10" s="1"/>
  <c r="I204" i="9"/>
  <c r="C332" i="9"/>
  <c r="F44" i="9"/>
  <c r="E798" i="1"/>
  <c r="E751" i="1"/>
  <c r="E745" i="1"/>
  <c r="D172" i="9"/>
  <c r="D339" i="1"/>
  <c r="C102" i="8" s="1"/>
  <c r="F52" i="1"/>
  <c r="F67" i="1" s="1"/>
  <c r="J737" i="1" s="1"/>
  <c r="AT52" i="1"/>
  <c r="AT67" i="1" s="1"/>
  <c r="D209" i="9" s="1"/>
  <c r="D52" i="1"/>
  <c r="D67" i="1" s="1"/>
  <c r="D71" i="1" s="1"/>
  <c r="C669" i="1" s="1"/>
  <c r="AW52" i="1"/>
  <c r="AW67" i="1" s="1"/>
  <c r="AW71" i="1" s="1"/>
  <c r="C631" i="1" s="1"/>
  <c r="E746" i="1"/>
  <c r="C300" i="9"/>
  <c r="E748" i="1"/>
  <c r="H76" i="9"/>
  <c r="H523" i="10"/>
  <c r="C464" i="10"/>
  <c r="AT71" i="1"/>
  <c r="C711" i="1" s="1"/>
  <c r="J52" i="10"/>
  <c r="J67" i="10" s="1"/>
  <c r="J740" i="10" s="1"/>
  <c r="E800" i="1"/>
  <c r="D204" i="9"/>
  <c r="AX52" i="1"/>
  <c r="AX67" i="1" s="1"/>
  <c r="AX71" i="1" s="1"/>
  <c r="C616" i="1" s="1"/>
  <c r="AM52" i="1"/>
  <c r="AM67" i="1" s="1"/>
  <c r="AM71" i="1" s="1"/>
  <c r="C532" i="1" s="1"/>
  <c r="G532" i="1" s="1"/>
  <c r="BV52" i="1"/>
  <c r="BV67" i="1" s="1"/>
  <c r="J805" i="1" s="1"/>
  <c r="G52" i="1"/>
  <c r="G67" i="1" s="1"/>
  <c r="G71" i="1" s="1"/>
  <c r="C500" i="1" s="1"/>
  <c r="G500" i="1" s="1"/>
  <c r="T52" i="1"/>
  <c r="T67" i="1" s="1"/>
  <c r="T71" i="1" s="1"/>
  <c r="F85" i="9" s="1"/>
  <c r="BE52" i="1"/>
  <c r="BE67" i="1" s="1"/>
  <c r="J788" i="1" s="1"/>
  <c r="AK52" i="1"/>
  <c r="AK67" i="1" s="1"/>
  <c r="J768" i="1" s="1"/>
  <c r="CB52" i="1"/>
  <c r="CB67" i="1" s="1"/>
  <c r="J811" i="1" s="1"/>
  <c r="BD52" i="1"/>
  <c r="BD67" i="1" s="1"/>
  <c r="J787" i="1" s="1"/>
  <c r="BR52" i="1"/>
  <c r="BR67" i="1" s="1"/>
  <c r="BR71" i="1" s="1"/>
  <c r="C563" i="1" s="1"/>
  <c r="AA52" i="1"/>
  <c r="AA67" i="1" s="1"/>
  <c r="F113" i="9" s="1"/>
  <c r="M52" i="1"/>
  <c r="M67" i="1" s="1"/>
  <c r="M71" i="1" s="1"/>
  <c r="C506" i="1" s="1"/>
  <c r="G506" i="1" s="1"/>
  <c r="BY52" i="1"/>
  <c r="BY67" i="1" s="1"/>
  <c r="BY71" i="1" s="1"/>
  <c r="C645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F309" i="9" s="1"/>
  <c r="AY52" i="1"/>
  <c r="AY67" i="1" s="1"/>
  <c r="AY71" i="1" s="1"/>
  <c r="I213" i="9" s="1"/>
  <c r="BF52" i="1"/>
  <c r="BF67" i="1" s="1"/>
  <c r="BF71" i="1" s="1"/>
  <c r="C629" i="1" s="1"/>
  <c r="AN52" i="1"/>
  <c r="AN67" i="1" s="1"/>
  <c r="J771" i="1" s="1"/>
  <c r="BU52" i="1"/>
  <c r="BU67" i="1" s="1"/>
  <c r="C337" i="9" s="1"/>
  <c r="BO52" i="1"/>
  <c r="BO67" i="1" s="1"/>
  <c r="BO71" i="1" s="1"/>
  <c r="D309" i="9" s="1"/>
  <c r="I44" i="9"/>
  <c r="I332" i="9"/>
  <c r="G108" i="9"/>
  <c r="D44" i="9"/>
  <c r="E811" i="1"/>
  <c r="C140" i="9"/>
  <c r="H332" i="9"/>
  <c r="E236" i="9"/>
  <c r="E773" i="1"/>
  <c r="I140" i="9"/>
  <c r="G236" i="9"/>
  <c r="E758" i="1"/>
  <c r="E760" i="1"/>
  <c r="H236" i="9"/>
  <c r="C12" i="9"/>
  <c r="E786" i="1"/>
  <c r="E790" i="1"/>
  <c r="E799" i="1"/>
  <c r="E791" i="1"/>
  <c r="D108" i="9"/>
  <c r="E736" i="1"/>
  <c r="E769" i="1"/>
  <c r="D332" i="9"/>
  <c r="F268" i="9"/>
  <c r="I108" i="9"/>
  <c r="F140" i="9"/>
  <c r="I12" i="9"/>
  <c r="D236" i="9"/>
  <c r="C44" i="9"/>
  <c r="H300" i="9"/>
  <c r="D364" i="9"/>
  <c r="G204" i="9"/>
  <c r="F12" i="9"/>
  <c r="E737" i="1"/>
  <c r="E140" i="9"/>
  <c r="E783" i="1"/>
  <c r="E807" i="1"/>
  <c r="I172" i="9"/>
  <c r="E778" i="1"/>
  <c r="C108" i="9"/>
  <c r="AD71" i="1"/>
  <c r="C523" i="1" s="1"/>
  <c r="G523" i="1" s="1"/>
  <c r="E784" i="1"/>
  <c r="E792" i="1"/>
  <c r="E76" i="9"/>
  <c r="E803" i="1"/>
  <c r="E796" i="1"/>
  <c r="E755" i="1"/>
  <c r="E738" i="1"/>
  <c r="E787" i="1"/>
  <c r="E771" i="1"/>
  <c r="C236" i="9"/>
  <c r="E775" i="1"/>
  <c r="E44" i="9"/>
  <c r="E788" i="1"/>
  <c r="E749" i="1"/>
  <c r="E795" i="1"/>
  <c r="H12" i="9"/>
  <c r="E763" i="1"/>
  <c r="H172" i="9"/>
  <c r="E752" i="1"/>
  <c r="F204" i="9"/>
  <c r="E806" i="1"/>
  <c r="E756" i="1"/>
  <c r="E754" i="1"/>
  <c r="E776" i="1"/>
  <c r="CE48" i="1"/>
  <c r="C204" i="9"/>
  <c r="CE62" i="1"/>
  <c r="E816" i="1" s="1"/>
  <c r="G514" i="10"/>
  <c r="H514" i="10"/>
  <c r="C682" i="10"/>
  <c r="B511" i="1"/>
  <c r="C510" i="10"/>
  <c r="G692" i="10"/>
  <c r="J761" i="1"/>
  <c r="I113" i="9"/>
  <c r="AV52" i="1"/>
  <c r="AV67" i="1" s="1"/>
  <c r="AV71" i="1" s="1"/>
  <c r="V52" i="1"/>
  <c r="V67" i="1" s="1"/>
  <c r="V71" i="1" s="1"/>
  <c r="C515" i="1" s="1"/>
  <c r="G515" i="1" s="1"/>
  <c r="BJ52" i="1"/>
  <c r="BJ67" i="1" s="1"/>
  <c r="BJ71" i="1" s="1"/>
  <c r="CC52" i="1"/>
  <c r="CC67" i="1" s="1"/>
  <c r="CC71" i="1" s="1"/>
  <c r="C620" i="1" s="1"/>
  <c r="P52" i="1"/>
  <c r="P67" i="1" s="1"/>
  <c r="P71" i="1" s="1"/>
  <c r="C509" i="1" s="1"/>
  <c r="G509" i="1" s="1"/>
  <c r="BB52" i="1"/>
  <c r="BB67" i="1" s="1"/>
  <c r="BB71" i="1" s="1"/>
  <c r="C632" i="1" s="1"/>
  <c r="AZ52" i="1"/>
  <c r="AZ67" i="1" s="1"/>
  <c r="AZ71" i="1" s="1"/>
  <c r="AR52" i="1"/>
  <c r="AR67" i="1" s="1"/>
  <c r="AR71" i="1" s="1"/>
  <c r="BG52" i="1"/>
  <c r="BG67" i="1" s="1"/>
  <c r="BG71" i="1" s="1"/>
  <c r="C277" i="9" s="1"/>
  <c r="R52" i="1"/>
  <c r="R67" i="1" s="1"/>
  <c r="R71" i="1" s="1"/>
  <c r="C511" i="1" s="1"/>
  <c r="G511" i="1" s="1"/>
  <c r="BP52" i="1"/>
  <c r="BP67" i="1" s="1"/>
  <c r="BP71" i="1" s="1"/>
  <c r="E52" i="1"/>
  <c r="E67" i="1" s="1"/>
  <c r="E71" i="1" s="1"/>
  <c r="E21" i="9" s="1"/>
  <c r="AB52" i="1"/>
  <c r="AB67" i="1" s="1"/>
  <c r="AB71" i="1" s="1"/>
  <c r="G117" i="9" s="1"/>
  <c r="X52" i="1"/>
  <c r="X67" i="1" s="1"/>
  <c r="X71" i="1" s="1"/>
  <c r="Z52" i="1"/>
  <c r="Z67" i="1" s="1"/>
  <c r="Z71" i="1" s="1"/>
  <c r="C691" i="1" s="1"/>
  <c r="N52" i="1"/>
  <c r="N67" i="1" s="1"/>
  <c r="N71" i="1" s="1"/>
  <c r="G53" i="9" s="1"/>
  <c r="AC52" i="1"/>
  <c r="AC67" i="1" s="1"/>
  <c r="AC71" i="1" s="1"/>
  <c r="Q52" i="1"/>
  <c r="Q67" i="1" s="1"/>
  <c r="Q71" i="1" s="1"/>
  <c r="L52" i="1"/>
  <c r="L67" i="1" s="1"/>
  <c r="L71" i="1" s="1"/>
  <c r="BH52" i="1"/>
  <c r="BH67" i="1" s="1"/>
  <c r="BH71" i="1" s="1"/>
  <c r="C636" i="1" s="1"/>
  <c r="J52" i="1"/>
  <c r="J67" i="1" s="1"/>
  <c r="J71" i="1" s="1"/>
  <c r="C503" i="1" s="1"/>
  <c r="G503" i="1" s="1"/>
  <c r="BZ52" i="1"/>
  <c r="BZ67" i="1" s="1"/>
  <c r="BZ71" i="1" s="1"/>
  <c r="H341" i="9" s="1"/>
  <c r="AO52" i="1"/>
  <c r="AO67" i="1" s="1"/>
  <c r="AO71" i="1" s="1"/>
  <c r="O52" i="1"/>
  <c r="O67" i="1" s="1"/>
  <c r="O71" i="1" s="1"/>
  <c r="C508" i="1" s="1"/>
  <c r="G508" i="1" s="1"/>
  <c r="BX52" i="1"/>
  <c r="BX67" i="1" s="1"/>
  <c r="BX71" i="1" s="1"/>
  <c r="C644" i="1" s="1"/>
  <c r="AJ52" i="1"/>
  <c r="AJ67" i="1" s="1"/>
  <c r="AJ71" i="1" s="1"/>
  <c r="C701" i="1" s="1"/>
  <c r="AP52" i="1"/>
  <c r="AP67" i="1" s="1"/>
  <c r="AP71" i="1" s="1"/>
  <c r="G181" i="9" s="1"/>
  <c r="AL52" i="1"/>
  <c r="AL67" i="1" s="1"/>
  <c r="AL71" i="1" s="1"/>
  <c r="C531" i="1" s="1"/>
  <c r="G531" i="1" s="1"/>
  <c r="AU52" i="1"/>
  <c r="AU67" i="1" s="1"/>
  <c r="AU71" i="1" s="1"/>
  <c r="W52" i="1"/>
  <c r="W67" i="1" s="1"/>
  <c r="W71" i="1" s="1"/>
  <c r="C688" i="1" s="1"/>
  <c r="AS52" i="1"/>
  <c r="AS67" i="1" s="1"/>
  <c r="AS71" i="1" s="1"/>
  <c r="Y52" i="1"/>
  <c r="Y67" i="1" s="1"/>
  <c r="Y71" i="1" s="1"/>
  <c r="U52" i="1"/>
  <c r="U67" i="1" s="1"/>
  <c r="U71" i="1" s="1"/>
  <c r="C686" i="1" s="1"/>
  <c r="S52" i="1"/>
  <c r="S67" i="1" s="1"/>
  <c r="S71" i="1" s="1"/>
  <c r="C512" i="1" s="1"/>
  <c r="G512" i="1" s="1"/>
  <c r="H517" i="1"/>
  <c r="F517" i="1"/>
  <c r="C676" i="10"/>
  <c r="B505" i="1"/>
  <c r="C504" i="10"/>
  <c r="G504" i="10" s="1"/>
  <c r="C496" i="10"/>
  <c r="G496" i="10" s="1"/>
  <c r="B497" i="1"/>
  <c r="C668" i="10"/>
  <c r="G712" i="10"/>
  <c r="BW52" i="1"/>
  <c r="BW67" i="1" s="1"/>
  <c r="BW71" i="1" s="1"/>
  <c r="C643" i="1" s="1"/>
  <c r="BI52" i="1"/>
  <c r="BI67" i="1" s="1"/>
  <c r="BI71" i="1" s="1"/>
  <c r="C554" i="1" s="1"/>
  <c r="K52" i="1"/>
  <c r="K67" i="1" s="1"/>
  <c r="K71" i="1" s="1"/>
  <c r="C504" i="1" s="1"/>
  <c r="G504" i="1" s="1"/>
  <c r="AQ52" i="1"/>
  <c r="AQ67" i="1" s="1"/>
  <c r="AQ71" i="1" s="1"/>
  <c r="C536" i="1" s="1"/>
  <c r="G536" i="1" s="1"/>
  <c r="AH52" i="1"/>
  <c r="AH67" i="1" s="1"/>
  <c r="AH71" i="1" s="1"/>
  <c r="C699" i="1" s="1"/>
  <c r="BK52" i="1"/>
  <c r="BK67" i="1" s="1"/>
  <c r="BK71" i="1" s="1"/>
  <c r="G277" i="9" s="1"/>
  <c r="BS52" i="1"/>
  <c r="BS67" i="1" s="1"/>
  <c r="BS71" i="1" s="1"/>
  <c r="BH52" i="10"/>
  <c r="BH67" i="10" s="1"/>
  <c r="J790" i="10" s="1"/>
  <c r="Q52" i="10"/>
  <c r="Q67" i="10" s="1"/>
  <c r="J747" i="10" s="1"/>
  <c r="G516" i="10"/>
  <c r="H516" i="10"/>
  <c r="C670" i="10"/>
  <c r="B499" i="1"/>
  <c r="C498" i="10"/>
  <c r="G498" i="10" s="1"/>
  <c r="G630" i="10"/>
  <c r="G701" i="10"/>
  <c r="C52" i="1"/>
  <c r="AE52" i="1"/>
  <c r="AE67" i="1" s="1"/>
  <c r="AE71" i="1" s="1"/>
  <c r="C524" i="1" s="1"/>
  <c r="G524" i="1" s="1"/>
  <c r="BL52" i="1"/>
  <c r="BL67" i="1" s="1"/>
  <c r="BL71" i="1" s="1"/>
  <c r="C637" i="1" s="1"/>
  <c r="AF52" i="1"/>
  <c r="AF67" i="1" s="1"/>
  <c r="AF71" i="1" s="1"/>
  <c r="D149" i="9" s="1"/>
  <c r="I52" i="1"/>
  <c r="I67" i="1" s="1"/>
  <c r="I71" i="1" s="1"/>
  <c r="AI52" i="1"/>
  <c r="AI67" i="1" s="1"/>
  <c r="AI71" i="1" s="1"/>
  <c r="C700" i="1" s="1"/>
  <c r="N815" i="1"/>
  <c r="F515" i="1"/>
  <c r="H515" i="1"/>
  <c r="C500" i="10"/>
  <c r="B501" i="1"/>
  <c r="C672" i="10"/>
  <c r="G685" i="10"/>
  <c r="BT52" i="1"/>
  <c r="BT67" i="1" s="1"/>
  <c r="BT71" i="1" s="1"/>
  <c r="I309" i="9" s="1"/>
  <c r="H52" i="1"/>
  <c r="H67" i="1" s="1"/>
  <c r="H71" i="1" s="1"/>
  <c r="H21" i="9" s="1"/>
  <c r="BA52" i="1"/>
  <c r="BA67" i="1" s="1"/>
  <c r="BA71" i="1" s="1"/>
  <c r="AG52" i="1"/>
  <c r="AG67" i="1" s="1"/>
  <c r="AG71" i="1" s="1"/>
  <c r="CA52" i="1"/>
  <c r="CA67" i="1" s="1"/>
  <c r="CA71" i="1" s="1"/>
  <c r="C647" i="1" s="1"/>
  <c r="BC52" i="1"/>
  <c r="BC67" i="1" s="1"/>
  <c r="BC71" i="1" s="1"/>
  <c r="C633" i="1" s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43" i="10"/>
  <c r="G543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495" i="10"/>
  <c r="C667" i="10"/>
  <c r="C714" i="10" s="1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G209" i="9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D391" i="1" l="1"/>
  <c r="C142" i="8" s="1"/>
  <c r="H209" i="9"/>
  <c r="J781" i="1"/>
  <c r="J777" i="1"/>
  <c r="F17" i="9"/>
  <c r="G684" i="10"/>
  <c r="C482" i="1"/>
  <c r="G694" i="10"/>
  <c r="G668" i="10"/>
  <c r="G693" i="10"/>
  <c r="G690" i="10"/>
  <c r="G687" i="10"/>
  <c r="G638" i="10"/>
  <c r="G682" i="10"/>
  <c r="G667" i="10"/>
  <c r="G679" i="10"/>
  <c r="G637" i="10"/>
  <c r="G703" i="10"/>
  <c r="G670" i="10"/>
  <c r="G705" i="10"/>
  <c r="G643" i="10"/>
  <c r="G704" i="10"/>
  <c r="G696" i="10"/>
  <c r="G627" i="10"/>
  <c r="G691" i="10"/>
  <c r="G633" i="10"/>
  <c r="G669" i="10"/>
  <c r="G683" i="10"/>
  <c r="G700" i="10"/>
  <c r="G707" i="10"/>
  <c r="G689" i="10"/>
  <c r="G639" i="10"/>
  <c r="G673" i="10"/>
  <c r="G688" i="10"/>
  <c r="G711" i="10"/>
  <c r="G674" i="10"/>
  <c r="G629" i="10"/>
  <c r="G644" i="10"/>
  <c r="G626" i="10"/>
  <c r="G680" i="10"/>
  <c r="G715" i="10"/>
  <c r="G709" i="10"/>
  <c r="G699" i="10"/>
  <c r="G706" i="10"/>
  <c r="G635" i="10"/>
  <c r="G698" i="10"/>
  <c r="G675" i="10"/>
  <c r="G697" i="10"/>
  <c r="G641" i="10"/>
  <c r="G695" i="10"/>
  <c r="G710" i="10"/>
  <c r="G676" i="10"/>
  <c r="G636" i="10"/>
  <c r="G631" i="10"/>
  <c r="G708" i="10"/>
  <c r="G671" i="10"/>
  <c r="G677" i="10"/>
  <c r="G640" i="10"/>
  <c r="G642" i="10"/>
  <c r="G634" i="10"/>
  <c r="G686" i="10"/>
  <c r="G646" i="10"/>
  <c r="G625" i="10"/>
  <c r="G714" i="10" s="1"/>
  <c r="G678" i="10"/>
  <c r="G702" i="10"/>
  <c r="G681" i="10"/>
  <c r="G632" i="10"/>
  <c r="G672" i="10"/>
  <c r="G628" i="10"/>
  <c r="C567" i="10"/>
  <c r="C642" i="10"/>
  <c r="B568" i="1"/>
  <c r="F71" i="1"/>
  <c r="C671" i="1" s="1"/>
  <c r="D21" i="9"/>
  <c r="J735" i="1"/>
  <c r="C497" i="1"/>
  <c r="G497" i="1" s="1"/>
  <c r="D17" i="9"/>
  <c r="J780" i="1"/>
  <c r="H213" i="9"/>
  <c r="C543" i="1"/>
  <c r="CB71" i="1"/>
  <c r="C622" i="1" s="1"/>
  <c r="D213" i="9"/>
  <c r="I145" i="9"/>
  <c r="D337" i="9"/>
  <c r="J796" i="1"/>
  <c r="BV71" i="1"/>
  <c r="D341" i="9" s="1"/>
  <c r="AK71" i="1"/>
  <c r="C530" i="1" s="1"/>
  <c r="G530" i="1" s="1"/>
  <c r="AA71" i="1"/>
  <c r="C692" i="1" s="1"/>
  <c r="I273" i="9"/>
  <c r="J758" i="1"/>
  <c r="C539" i="1"/>
  <c r="G539" i="1" s="1"/>
  <c r="J770" i="1"/>
  <c r="BE71" i="1"/>
  <c r="H245" i="9" s="1"/>
  <c r="G305" i="9"/>
  <c r="I245" i="9"/>
  <c r="D177" i="9"/>
  <c r="H241" i="9"/>
  <c r="C626" i="1"/>
  <c r="C704" i="1"/>
  <c r="G309" i="9"/>
  <c r="C551" i="1"/>
  <c r="J738" i="1"/>
  <c r="C687" i="1"/>
  <c r="F49" i="9"/>
  <c r="AN71" i="1"/>
  <c r="C533" i="1" s="1"/>
  <c r="G533" i="1" s="1"/>
  <c r="G21" i="9"/>
  <c r="C678" i="1"/>
  <c r="F53" i="9"/>
  <c r="C369" i="9"/>
  <c r="F305" i="9"/>
  <c r="C672" i="1"/>
  <c r="J744" i="1"/>
  <c r="J800" i="1"/>
  <c r="G17" i="9"/>
  <c r="J801" i="1"/>
  <c r="D181" i="9"/>
  <c r="C685" i="1"/>
  <c r="F81" i="9"/>
  <c r="J751" i="1"/>
  <c r="C513" i="1"/>
  <c r="G513" i="1" s="1"/>
  <c r="J808" i="1"/>
  <c r="C574" i="1"/>
  <c r="C570" i="1"/>
  <c r="G241" i="9"/>
  <c r="BD71" i="1"/>
  <c r="C549" i="1" s="1"/>
  <c r="G341" i="9"/>
  <c r="G337" i="9"/>
  <c r="C560" i="1"/>
  <c r="J797" i="1"/>
  <c r="J789" i="1"/>
  <c r="BN71" i="1"/>
  <c r="C559" i="1" s="1"/>
  <c r="I241" i="9"/>
  <c r="D305" i="9"/>
  <c r="C627" i="1"/>
  <c r="J798" i="1"/>
  <c r="C53" i="9"/>
  <c r="E177" i="9"/>
  <c r="C703" i="1"/>
  <c r="C544" i="1"/>
  <c r="G544" i="1" s="1"/>
  <c r="C680" i="1"/>
  <c r="C181" i="9"/>
  <c r="H53" i="9"/>
  <c r="C679" i="1"/>
  <c r="C625" i="1"/>
  <c r="C507" i="1"/>
  <c r="G507" i="1" s="1"/>
  <c r="D373" i="9"/>
  <c r="I209" i="9"/>
  <c r="C675" i="1"/>
  <c r="J782" i="1"/>
  <c r="BU71" i="1"/>
  <c r="C341" i="9" s="1"/>
  <c r="J804" i="1"/>
  <c r="C502" i="1"/>
  <c r="G502" i="1" s="1"/>
  <c r="I21" i="9"/>
  <c r="C710" i="1"/>
  <c r="C538" i="1"/>
  <c r="G538" i="1" s="1"/>
  <c r="C213" i="9"/>
  <c r="E309" i="9"/>
  <c r="C621" i="1"/>
  <c r="C561" i="1"/>
  <c r="C545" i="1"/>
  <c r="G545" i="1" s="1"/>
  <c r="C628" i="1"/>
  <c r="C245" i="9"/>
  <c r="C617" i="1"/>
  <c r="F277" i="9"/>
  <c r="C555" i="1"/>
  <c r="C540" i="1"/>
  <c r="G540" i="1" s="1"/>
  <c r="C712" i="1"/>
  <c r="E213" i="9"/>
  <c r="C537" i="1"/>
  <c r="G537" i="1" s="1"/>
  <c r="I181" i="9"/>
  <c r="C709" i="1"/>
  <c r="C674" i="1"/>
  <c r="H85" i="9"/>
  <c r="C635" i="1"/>
  <c r="C556" i="1"/>
  <c r="F181" i="9"/>
  <c r="C534" i="1"/>
  <c r="G534" i="1" s="1"/>
  <c r="C706" i="1"/>
  <c r="C695" i="1"/>
  <c r="C707" i="1"/>
  <c r="E245" i="9"/>
  <c r="C535" i="1"/>
  <c r="G535" i="1" s="1"/>
  <c r="C547" i="1"/>
  <c r="C498" i="1"/>
  <c r="G498" i="1" s="1"/>
  <c r="C553" i="1"/>
  <c r="C639" i="1"/>
  <c r="H309" i="9"/>
  <c r="C564" i="1"/>
  <c r="C568" i="1"/>
  <c r="D277" i="9"/>
  <c r="C640" i="1"/>
  <c r="F341" i="9"/>
  <c r="G149" i="9"/>
  <c r="C525" i="1"/>
  <c r="G525" i="1" s="1"/>
  <c r="C697" i="1"/>
  <c r="G213" i="9"/>
  <c r="F149" i="9"/>
  <c r="C562" i="1"/>
  <c r="C527" i="1"/>
  <c r="G527" i="1" s="1"/>
  <c r="C521" i="1"/>
  <c r="G521" i="1" s="1"/>
  <c r="C623" i="1"/>
  <c r="I117" i="9"/>
  <c r="I277" i="9"/>
  <c r="C557" i="1"/>
  <c r="H277" i="9"/>
  <c r="C618" i="1"/>
  <c r="C693" i="1"/>
  <c r="C552" i="1"/>
  <c r="F245" i="9"/>
  <c r="C546" i="1"/>
  <c r="G546" i="1" s="1"/>
  <c r="D245" i="9"/>
  <c r="C630" i="1"/>
  <c r="C548" i="1"/>
  <c r="C571" i="1"/>
  <c r="C670" i="1"/>
  <c r="C646" i="1"/>
  <c r="C528" i="1"/>
  <c r="G528" i="1" s="1"/>
  <c r="C542" i="1"/>
  <c r="E149" i="9"/>
  <c r="C526" i="1"/>
  <c r="G526" i="1" s="1"/>
  <c r="C698" i="1"/>
  <c r="C690" i="1"/>
  <c r="C518" i="1"/>
  <c r="G518" i="1" s="1"/>
  <c r="D117" i="9"/>
  <c r="C117" i="9"/>
  <c r="C517" i="1"/>
  <c r="G517" i="1" s="1"/>
  <c r="C689" i="1"/>
  <c r="C522" i="1"/>
  <c r="G522" i="1" s="1"/>
  <c r="H117" i="9"/>
  <c r="C519" i="1"/>
  <c r="G519" i="1" s="1"/>
  <c r="E117" i="9"/>
  <c r="C510" i="1"/>
  <c r="G510" i="1" s="1"/>
  <c r="C85" i="9"/>
  <c r="C682" i="1"/>
  <c r="D85" i="9"/>
  <c r="F213" i="9"/>
  <c r="C713" i="1"/>
  <c r="C541" i="1"/>
  <c r="H149" i="9"/>
  <c r="C529" i="1"/>
  <c r="G529" i="1" s="1"/>
  <c r="C569" i="1"/>
  <c r="C677" i="1"/>
  <c r="C505" i="1"/>
  <c r="G505" i="1" s="1"/>
  <c r="E341" i="9"/>
  <c r="C694" i="1"/>
  <c r="E85" i="9"/>
  <c r="C684" i="1"/>
  <c r="I53" i="9"/>
  <c r="C681" i="1"/>
  <c r="C558" i="1"/>
  <c r="C565" i="1"/>
  <c r="E53" i="9"/>
  <c r="C676" i="1"/>
  <c r="C683" i="1"/>
  <c r="C501" i="1"/>
  <c r="G501" i="1" s="1"/>
  <c r="D53" i="9"/>
  <c r="C514" i="1"/>
  <c r="G514" i="1" s="1"/>
  <c r="G85" i="9"/>
  <c r="C516" i="1"/>
  <c r="G516" i="1" s="1"/>
  <c r="H181" i="9"/>
  <c r="C708" i="1"/>
  <c r="C149" i="9"/>
  <c r="C572" i="1"/>
  <c r="C673" i="1"/>
  <c r="I341" i="9"/>
  <c r="C634" i="1"/>
  <c r="C696" i="1"/>
  <c r="E277" i="9"/>
  <c r="I85" i="9"/>
  <c r="E815" i="1"/>
  <c r="I364" i="9"/>
  <c r="C428" i="1"/>
  <c r="J810" i="1"/>
  <c r="I337" i="9"/>
  <c r="J803" i="1"/>
  <c r="I305" i="9"/>
  <c r="H501" i="1"/>
  <c r="F501" i="1"/>
  <c r="J766" i="1"/>
  <c r="G145" i="9"/>
  <c r="C145" i="9"/>
  <c r="J762" i="1"/>
  <c r="G273" i="9"/>
  <c r="J794" i="1"/>
  <c r="E273" i="9"/>
  <c r="J792" i="1"/>
  <c r="F505" i="1"/>
  <c r="H505" i="1"/>
  <c r="D113" i="9"/>
  <c r="J756" i="1"/>
  <c r="C177" i="9"/>
  <c r="J769" i="1"/>
  <c r="J746" i="1"/>
  <c r="H49" i="9"/>
  <c r="D273" i="9"/>
  <c r="J791" i="1"/>
  <c r="J745" i="1"/>
  <c r="G49" i="9"/>
  <c r="J736" i="1"/>
  <c r="E17" i="9"/>
  <c r="J775" i="1"/>
  <c r="I177" i="9"/>
  <c r="J812" i="1"/>
  <c r="D369" i="9"/>
  <c r="F511" i="1"/>
  <c r="H511" i="1"/>
  <c r="E145" i="9"/>
  <c r="J764" i="1"/>
  <c r="G500" i="10"/>
  <c r="H500" i="10"/>
  <c r="J740" i="1"/>
  <c r="I17" i="9"/>
  <c r="C67" i="1"/>
  <c r="C71" i="1" s="1"/>
  <c r="CE52" i="1"/>
  <c r="F145" i="9"/>
  <c r="J765" i="1"/>
  <c r="J806" i="1"/>
  <c r="E337" i="9"/>
  <c r="F497" i="1"/>
  <c r="H497" i="1"/>
  <c r="C209" i="9"/>
  <c r="J776" i="1"/>
  <c r="J773" i="1"/>
  <c r="G177" i="9"/>
  <c r="F177" i="9"/>
  <c r="J772" i="1"/>
  <c r="E49" i="9"/>
  <c r="J743" i="1"/>
  <c r="J757" i="1"/>
  <c r="E113" i="9"/>
  <c r="E305" i="9"/>
  <c r="J799" i="1"/>
  <c r="J783" i="1"/>
  <c r="C241" i="9"/>
  <c r="J793" i="1"/>
  <c r="F273" i="9"/>
  <c r="J784" i="1"/>
  <c r="D241" i="9"/>
  <c r="D145" i="9"/>
  <c r="J763" i="1"/>
  <c r="F499" i="1"/>
  <c r="H499" i="1"/>
  <c r="J774" i="1"/>
  <c r="H177" i="9"/>
  <c r="E81" i="9"/>
  <c r="J750" i="1"/>
  <c r="J754" i="1"/>
  <c r="I81" i="9"/>
  <c r="H145" i="9"/>
  <c r="J767" i="1"/>
  <c r="H337" i="9"/>
  <c r="J809" i="1"/>
  <c r="J748" i="1"/>
  <c r="C81" i="9"/>
  <c r="J755" i="1"/>
  <c r="C113" i="9"/>
  <c r="J749" i="1"/>
  <c r="D81" i="9"/>
  <c r="E241" i="9"/>
  <c r="J785" i="1"/>
  <c r="J753" i="1"/>
  <c r="H81" i="9"/>
  <c r="F241" i="9"/>
  <c r="J786" i="1"/>
  <c r="J739" i="1"/>
  <c r="H17" i="9"/>
  <c r="J795" i="1"/>
  <c r="H273" i="9"/>
  <c r="J802" i="1"/>
  <c r="H305" i="9"/>
  <c r="J742" i="1"/>
  <c r="D49" i="9"/>
  <c r="G81" i="9"/>
  <c r="J752" i="1"/>
  <c r="E209" i="9"/>
  <c r="J778" i="1"/>
  <c r="J807" i="1"/>
  <c r="F337" i="9"/>
  <c r="J741" i="1"/>
  <c r="C49" i="9"/>
  <c r="H113" i="9"/>
  <c r="J760" i="1"/>
  <c r="J759" i="1"/>
  <c r="G113" i="9"/>
  <c r="J790" i="1"/>
  <c r="C273" i="9"/>
  <c r="I49" i="9"/>
  <c r="J747" i="1"/>
  <c r="J779" i="1"/>
  <c r="F209" i="9"/>
  <c r="G510" i="10"/>
  <c r="H510" i="10"/>
  <c r="F522" i="1"/>
  <c r="H522" i="1"/>
  <c r="F510" i="1"/>
  <c r="H510" i="1"/>
  <c r="F513" i="1"/>
  <c r="H513" i="1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714" i="10" s="1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C702" i="1" l="1"/>
  <c r="C499" i="1"/>
  <c r="G499" i="1" s="1"/>
  <c r="F21" i="9"/>
  <c r="C573" i="1"/>
  <c r="C373" i="9"/>
  <c r="I149" i="9"/>
  <c r="F117" i="9"/>
  <c r="C520" i="1"/>
  <c r="G520" i="1" s="1"/>
  <c r="C614" i="1"/>
  <c r="D615" i="1" s="1"/>
  <c r="D707" i="1" s="1"/>
  <c r="C550" i="1"/>
  <c r="G550" i="1" s="1"/>
  <c r="C567" i="1"/>
  <c r="C642" i="1"/>
  <c r="E181" i="9"/>
  <c r="C624" i="1"/>
  <c r="C705" i="1"/>
  <c r="C619" i="1"/>
  <c r="G245" i="9"/>
  <c r="C309" i="9"/>
  <c r="C566" i="1"/>
  <c r="C641" i="1"/>
  <c r="C668" i="1"/>
  <c r="C21" i="9"/>
  <c r="C496" i="1"/>
  <c r="G496" i="1" s="1"/>
  <c r="C17" i="9"/>
  <c r="J734" i="1"/>
  <c r="J815" i="1" s="1"/>
  <c r="CE67" i="1"/>
  <c r="CE71" i="1" s="1"/>
  <c r="C716" i="1" s="1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714" i="10" s="1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C648" i="1" l="1"/>
  <c r="M716" i="1" s="1"/>
  <c r="Y816" i="1" s="1"/>
  <c r="D641" i="1"/>
  <c r="D689" i="1"/>
  <c r="D675" i="1"/>
  <c r="D621" i="1"/>
  <c r="D683" i="1"/>
  <c r="D687" i="1"/>
  <c r="D616" i="1"/>
  <c r="D701" i="1"/>
  <c r="D632" i="1"/>
  <c r="D678" i="1"/>
  <c r="D631" i="1"/>
  <c r="D642" i="1"/>
  <c r="D629" i="1"/>
  <c r="D693" i="1"/>
  <c r="D697" i="1"/>
  <c r="D695" i="1"/>
  <c r="D622" i="1"/>
  <c r="D674" i="1"/>
  <c r="D634" i="1"/>
  <c r="D639" i="1"/>
  <c r="D628" i="1"/>
  <c r="D643" i="1"/>
  <c r="D677" i="1"/>
  <c r="D713" i="1"/>
  <c r="D645" i="1"/>
  <c r="D706" i="1"/>
  <c r="D619" i="1"/>
  <c r="D640" i="1"/>
  <c r="D698" i="1"/>
  <c r="D618" i="1"/>
  <c r="D638" i="1"/>
  <c r="D705" i="1"/>
  <c r="D646" i="1"/>
  <c r="D694" i="1"/>
  <c r="D704" i="1"/>
  <c r="D670" i="1"/>
  <c r="D712" i="1"/>
  <c r="D688" i="1"/>
  <c r="D692" i="1"/>
  <c r="D681" i="1"/>
  <c r="D668" i="1"/>
  <c r="D691" i="1"/>
  <c r="D636" i="1"/>
  <c r="D699" i="1"/>
  <c r="D644" i="1"/>
  <c r="D680" i="1"/>
  <c r="D673" i="1"/>
  <c r="D702" i="1"/>
  <c r="D708" i="1"/>
  <c r="D647" i="1"/>
  <c r="D686" i="1"/>
  <c r="D672" i="1"/>
  <c r="D685" i="1"/>
  <c r="D679" i="1"/>
  <c r="D671" i="1"/>
  <c r="D617" i="1"/>
  <c r="D635" i="1"/>
  <c r="D676" i="1"/>
  <c r="D700" i="1"/>
  <c r="D624" i="1"/>
  <c r="D696" i="1"/>
  <c r="D620" i="1"/>
  <c r="D716" i="1"/>
  <c r="D630" i="1"/>
  <c r="D625" i="1"/>
  <c r="D710" i="1"/>
  <c r="D669" i="1"/>
  <c r="D709" i="1"/>
  <c r="D626" i="1"/>
  <c r="D690" i="1"/>
  <c r="D711" i="1"/>
  <c r="D627" i="1"/>
  <c r="D682" i="1"/>
  <c r="D633" i="1"/>
  <c r="D637" i="1"/>
  <c r="D703" i="1"/>
  <c r="D684" i="1"/>
  <c r="D623" i="1"/>
  <c r="C715" i="1"/>
  <c r="I373" i="9"/>
  <c r="J816" i="1"/>
  <c r="I369" i="9"/>
  <c r="C433" i="1"/>
  <c r="C441" i="1" s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612" i="1" l="1"/>
  <c r="E623" i="1"/>
  <c r="E716" i="1" s="1"/>
  <c r="D715" i="1"/>
  <c r="F714" i="10"/>
  <c r="E690" i="1" l="1"/>
  <c r="E691" i="1"/>
  <c r="E692" i="1"/>
  <c r="E669" i="1"/>
  <c r="E675" i="1"/>
  <c r="E708" i="1"/>
  <c r="E685" i="1"/>
  <c r="E673" i="1"/>
  <c r="E629" i="1"/>
  <c r="E693" i="1"/>
  <c r="E644" i="1"/>
  <c r="E696" i="1"/>
  <c r="E676" i="1"/>
  <c r="E646" i="1"/>
  <c r="E700" i="1"/>
  <c r="E625" i="1"/>
  <c r="E634" i="1"/>
  <c r="E683" i="1"/>
  <c r="E689" i="1"/>
  <c r="E707" i="1"/>
  <c r="E711" i="1"/>
  <c r="E638" i="1"/>
  <c r="E698" i="1"/>
  <c r="E631" i="1"/>
  <c r="E632" i="1"/>
  <c r="E681" i="1"/>
  <c r="E702" i="1"/>
  <c r="E647" i="1"/>
  <c r="E640" i="1"/>
  <c r="E678" i="1"/>
  <c r="E695" i="1"/>
  <c r="E713" i="1"/>
  <c r="E639" i="1"/>
  <c r="E633" i="1"/>
  <c r="E672" i="1"/>
  <c r="E712" i="1"/>
  <c r="E686" i="1"/>
  <c r="E627" i="1"/>
  <c r="E684" i="1"/>
  <c r="E674" i="1"/>
  <c r="E630" i="1"/>
  <c r="E704" i="1"/>
  <c r="E709" i="1"/>
  <c r="E687" i="1"/>
  <c r="E680" i="1"/>
  <c r="E642" i="1"/>
  <c r="E645" i="1"/>
  <c r="E635" i="1"/>
  <c r="E699" i="1"/>
  <c r="E701" i="1"/>
  <c r="E641" i="1"/>
  <c r="E637" i="1"/>
  <c r="E671" i="1"/>
  <c r="E626" i="1"/>
  <c r="E705" i="1"/>
  <c r="E668" i="1"/>
  <c r="E628" i="1"/>
  <c r="E703" i="1"/>
  <c r="E688" i="1"/>
  <c r="E677" i="1"/>
  <c r="E710" i="1"/>
  <c r="E706" i="1"/>
  <c r="E694" i="1"/>
  <c r="E682" i="1"/>
  <c r="E697" i="1"/>
  <c r="E624" i="1"/>
  <c r="F624" i="1" s="1"/>
  <c r="F681" i="1" s="1"/>
  <c r="E670" i="1"/>
  <c r="E636" i="1"/>
  <c r="E643" i="1"/>
  <c r="E679" i="1"/>
  <c r="F683" i="1" l="1"/>
  <c r="F691" i="1"/>
  <c r="F710" i="1"/>
  <c r="F706" i="1"/>
  <c r="F643" i="1"/>
  <c r="F634" i="1"/>
  <c r="F696" i="1"/>
  <c r="F697" i="1"/>
  <c r="F630" i="1"/>
  <c r="F677" i="1"/>
  <c r="F644" i="1"/>
  <c r="F690" i="1"/>
  <c r="F636" i="1"/>
  <c r="F693" i="1"/>
  <c r="F708" i="1"/>
  <c r="F711" i="1"/>
  <c r="F637" i="1"/>
  <c r="F628" i="1"/>
  <c r="F629" i="1"/>
  <c r="F712" i="1"/>
  <c r="F684" i="1"/>
  <c r="F626" i="1"/>
  <c r="F713" i="1"/>
  <c r="F685" i="1"/>
  <c r="F627" i="1"/>
  <c r="F668" i="1"/>
  <c r="F638" i="1"/>
  <c r="F698" i="1"/>
  <c r="F695" i="1"/>
  <c r="F701" i="1"/>
  <c r="F669" i="1"/>
  <c r="F687" i="1"/>
  <c r="F640" i="1"/>
  <c r="F641" i="1"/>
  <c r="F675" i="1"/>
  <c r="E715" i="1"/>
  <c r="F709" i="1"/>
  <c r="F633" i="1"/>
  <c r="F647" i="1"/>
  <c r="F674" i="1"/>
  <c r="F679" i="1"/>
  <c r="F716" i="1"/>
  <c r="F689" i="1"/>
  <c r="F703" i="1"/>
  <c r="F692" i="1"/>
  <c r="F672" i="1"/>
  <c r="F699" i="1"/>
  <c r="F682" i="1"/>
  <c r="F707" i="1"/>
  <c r="F704" i="1"/>
  <c r="F676" i="1"/>
  <c r="F700" i="1"/>
  <c r="F645" i="1"/>
  <c r="F702" i="1"/>
  <c r="F671" i="1"/>
  <c r="F688" i="1"/>
  <c r="F631" i="1"/>
  <c r="F670" i="1"/>
  <c r="F694" i="1"/>
  <c r="F646" i="1"/>
  <c r="F639" i="1"/>
  <c r="F642" i="1"/>
  <c r="F680" i="1"/>
  <c r="F673" i="1"/>
  <c r="F632" i="1"/>
  <c r="F705" i="1"/>
  <c r="F686" i="1"/>
  <c r="F678" i="1"/>
  <c r="F635" i="1"/>
  <c r="F625" i="1"/>
  <c r="G625" i="1" s="1"/>
  <c r="F715" i="1" l="1"/>
  <c r="G712" i="1"/>
  <c r="G628" i="1"/>
  <c r="G681" i="1"/>
  <c r="G696" i="1"/>
  <c r="G705" i="1"/>
  <c r="G671" i="1"/>
  <c r="G676" i="1"/>
  <c r="G674" i="1"/>
  <c r="G709" i="1"/>
  <c r="G634" i="1"/>
  <c r="G646" i="1"/>
  <c r="G695" i="1"/>
  <c r="G711" i="1"/>
  <c r="G708" i="1"/>
  <c r="G643" i="1"/>
  <c r="G635" i="1"/>
  <c r="G675" i="1"/>
  <c r="G683" i="1"/>
  <c r="G692" i="1"/>
  <c r="G691" i="1"/>
  <c r="G693" i="1"/>
  <c r="G639" i="1"/>
  <c r="G694" i="1"/>
  <c r="G629" i="1"/>
  <c r="G672" i="1"/>
  <c r="G707" i="1"/>
  <c r="G626" i="1"/>
  <c r="G645" i="1"/>
  <c r="G702" i="1"/>
  <c r="G644" i="1"/>
  <c r="G697" i="1"/>
  <c r="G716" i="1"/>
  <c r="G678" i="1"/>
  <c r="G684" i="1"/>
  <c r="G627" i="1"/>
  <c r="G703" i="1"/>
  <c r="G698" i="1"/>
  <c r="G680" i="1"/>
  <c r="G632" i="1"/>
  <c r="G679" i="1"/>
  <c r="G700" i="1"/>
  <c r="G686" i="1"/>
  <c r="G682" i="1"/>
  <c r="G706" i="1"/>
  <c r="G636" i="1"/>
  <c r="G710" i="1"/>
  <c r="G690" i="1"/>
  <c r="G688" i="1"/>
  <c r="G641" i="1"/>
  <c r="G713" i="1"/>
  <c r="G704" i="1"/>
  <c r="G668" i="1"/>
  <c r="G677" i="1"/>
  <c r="G673" i="1"/>
  <c r="G630" i="1"/>
  <c r="G642" i="1"/>
  <c r="G687" i="1"/>
  <c r="G689" i="1"/>
  <c r="G640" i="1"/>
  <c r="G669" i="1"/>
  <c r="G638" i="1"/>
  <c r="G699" i="1"/>
  <c r="G633" i="1"/>
  <c r="G685" i="1"/>
  <c r="G637" i="1"/>
  <c r="G647" i="1"/>
  <c r="G701" i="1"/>
  <c r="G631" i="1"/>
  <c r="G670" i="1"/>
  <c r="G715" i="1" l="1"/>
  <c r="H628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79" i="1"/>
  <c r="H708" i="1"/>
  <c r="H681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39" i="1"/>
  <c r="H694" i="1"/>
  <c r="H687" i="1"/>
  <c r="H674" i="1"/>
  <c r="H710" i="1"/>
  <c r="H691" i="1"/>
  <c r="H642" i="1"/>
  <c r="H696" i="1"/>
  <c r="H688" i="1"/>
  <c r="H711" i="1"/>
  <c r="H713" i="1"/>
  <c r="H671" i="1"/>
  <c r="H632" i="1"/>
  <c r="H668" i="1"/>
  <c r="H669" i="1"/>
  <c r="H646" i="1"/>
  <c r="H697" i="1"/>
  <c r="H693" i="1"/>
  <c r="H692" i="1"/>
  <c r="H716" i="1"/>
  <c r="H640" i="1"/>
  <c r="H700" i="1"/>
  <c r="H677" i="1"/>
  <c r="H702" i="1"/>
  <c r="H631" i="1"/>
  <c r="H641" i="1"/>
  <c r="H672" i="1"/>
  <c r="H676" i="1"/>
  <c r="H686" i="1"/>
  <c r="H630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00" i="1"/>
  <c r="I685" i="1"/>
  <c r="I699" i="1"/>
  <c r="I691" i="1"/>
  <c r="I690" i="1"/>
  <c r="I688" i="1"/>
  <c r="I698" i="1"/>
  <c r="I639" i="1"/>
  <c r="I701" i="1"/>
  <c r="I679" i="1"/>
  <c r="I638" i="1"/>
  <c r="I632" i="1"/>
  <c r="I646" i="1"/>
  <c r="I675" i="1"/>
  <c r="I686" i="1"/>
  <c r="I631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47" i="1"/>
  <c r="I672" i="1"/>
  <c r="I709" i="1"/>
  <c r="I676" i="1"/>
  <c r="I645" i="1"/>
  <c r="I670" i="1"/>
  <c r="I681" i="1"/>
  <c r="I711" i="1"/>
  <c r="I634" i="1"/>
  <c r="I692" i="1"/>
  <c r="I630" i="1"/>
  <c r="I642" i="1"/>
  <c r="I684" i="1"/>
  <c r="I693" i="1"/>
  <c r="I640" i="1"/>
  <c r="I715" i="1" l="1"/>
  <c r="J630" i="1"/>
  <c r="J693" i="1" l="1"/>
  <c r="J668" i="1"/>
  <c r="J638" i="1"/>
  <c r="J632" i="1"/>
  <c r="J706" i="1"/>
  <c r="J673" i="1"/>
  <c r="J645" i="1"/>
  <c r="J670" i="1"/>
  <c r="J643" i="1"/>
  <c r="J633" i="1"/>
  <c r="J679" i="1"/>
  <c r="J708" i="1"/>
  <c r="J694" i="1"/>
  <c r="J681" i="1"/>
  <c r="J699" i="1"/>
  <c r="J709" i="1"/>
  <c r="J683" i="1"/>
  <c r="J674" i="1"/>
  <c r="J690" i="1"/>
  <c r="J704" i="1"/>
  <c r="J635" i="1"/>
  <c r="J703" i="1"/>
  <c r="J689" i="1"/>
  <c r="J636" i="1"/>
  <c r="J639" i="1"/>
  <c r="J642" i="1"/>
  <c r="J680" i="1"/>
  <c r="J671" i="1"/>
  <c r="J641" i="1"/>
  <c r="J684" i="1"/>
  <c r="J707" i="1"/>
  <c r="J716" i="1"/>
  <c r="J710" i="1"/>
  <c r="J688" i="1"/>
  <c r="J669" i="1"/>
  <c r="J691" i="1"/>
  <c r="J686" i="1"/>
  <c r="J647" i="1"/>
  <c r="J676" i="1"/>
  <c r="J698" i="1"/>
  <c r="J695" i="1"/>
  <c r="J701" i="1"/>
  <c r="J675" i="1"/>
  <c r="J677" i="1"/>
  <c r="J634" i="1"/>
  <c r="J700" i="1"/>
  <c r="J697" i="1"/>
  <c r="J711" i="1"/>
  <c r="J702" i="1"/>
  <c r="J713" i="1"/>
  <c r="J692" i="1"/>
  <c r="J640" i="1"/>
  <c r="J685" i="1"/>
  <c r="J687" i="1"/>
  <c r="J705" i="1"/>
  <c r="J672" i="1"/>
  <c r="J682" i="1"/>
  <c r="J678" i="1"/>
  <c r="J712" i="1"/>
  <c r="J637" i="1"/>
  <c r="J696" i="1"/>
  <c r="J644" i="1"/>
  <c r="J631" i="1"/>
  <c r="J646" i="1"/>
  <c r="J715" i="1" l="1"/>
  <c r="K644" i="1"/>
  <c r="L647" i="1"/>
  <c r="L672" i="1" l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98" i="1"/>
  <c r="L694" i="1"/>
  <c r="L700" i="1"/>
  <c r="L690" i="1"/>
  <c r="L682" i="1"/>
  <c r="L703" i="1"/>
  <c r="L699" i="1"/>
  <c r="L684" i="1"/>
  <c r="L668" i="1"/>
  <c r="L707" i="1"/>
  <c r="L675" i="1"/>
  <c r="L710" i="1"/>
  <c r="L680" i="1"/>
  <c r="L678" i="1"/>
  <c r="L693" i="1"/>
  <c r="L691" i="1"/>
  <c r="L713" i="1"/>
  <c r="L669" i="1"/>
  <c r="L670" i="1"/>
  <c r="L683" i="1"/>
  <c r="L695" i="1"/>
  <c r="L679" i="1"/>
  <c r="L711" i="1"/>
  <c r="L676" i="1"/>
  <c r="L673" i="1"/>
  <c r="L692" i="1"/>
  <c r="L705" i="1"/>
  <c r="L716" i="1"/>
  <c r="L688" i="1"/>
  <c r="L689" i="1"/>
  <c r="L674" i="1"/>
  <c r="L702" i="1"/>
  <c r="L709" i="1"/>
  <c r="K716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81" i="1"/>
  <c r="K670" i="1"/>
  <c r="K672" i="1"/>
  <c r="K679" i="1"/>
  <c r="K711" i="1"/>
  <c r="K703" i="1"/>
  <c r="K700" i="1"/>
  <c r="K713" i="1"/>
  <c r="K699" i="1"/>
  <c r="K708" i="1"/>
  <c r="K694" i="1"/>
  <c r="K688" i="1"/>
  <c r="K686" i="1"/>
  <c r="K704" i="1"/>
  <c r="K702" i="1"/>
  <c r="K684" i="1"/>
  <c r="K712" i="1"/>
  <c r="K675" i="1"/>
  <c r="K691" i="1"/>
  <c r="K669" i="1"/>
  <c r="K692" i="1"/>
  <c r="K682" i="1"/>
  <c r="K705" i="1"/>
  <c r="K697" i="1"/>
  <c r="K695" i="1"/>
  <c r="K668" i="1"/>
  <c r="K707" i="1"/>
  <c r="K693" i="1"/>
  <c r="K690" i="1"/>
  <c r="K674" i="1"/>
  <c r="K710" i="1"/>
  <c r="K683" i="1"/>
  <c r="K680" i="1"/>
  <c r="K678" i="1"/>
  <c r="M707" i="1" l="1"/>
  <c r="Y773" i="1" s="1"/>
  <c r="M694" i="1"/>
  <c r="H119" i="9" s="1"/>
  <c r="K715" i="1"/>
  <c r="M702" i="1"/>
  <c r="Y768" i="1" s="1"/>
  <c r="M676" i="1"/>
  <c r="Y742" i="1" s="1"/>
  <c r="M683" i="1"/>
  <c r="D87" i="9" s="1"/>
  <c r="M691" i="1"/>
  <c r="Y757" i="1" s="1"/>
  <c r="M710" i="1"/>
  <c r="Y776" i="1" s="1"/>
  <c r="M684" i="1"/>
  <c r="E87" i="9" s="1"/>
  <c r="M671" i="1"/>
  <c r="F23" i="9" s="1"/>
  <c r="M696" i="1"/>
  <c r="C151" i="9" s="1"/>
  <c r="M705" i="1"/>
  <c r="Y771" i="1" s="1"/>
  <c r="M693" i="1"/>
  <c r="G119" i="9" s="1"/>
  <c r="M700" i="1"/>
  <c r="Y766" i="1" s="1"/>
  <c r="M672" i="1"/>
  <c r="G23" i="9" s="1"/>
  <c r="M704" i="1"/>
  <c r="M706" i="1"/>
  <c r="M689" i="1"/>
  <c r="M692" i="1"/>
  <c r="M679" i="1"/>
  <c r="M669" i="1"/>
  <c r="M678" i="1"/>
  <c r="M703" i="1"/>
  <c r="M708" i="1"/>
  <c r="M681" i="1"/>
  <c r="M701" i="1"/>
  <c r="M709" i="1"/>
  <c r="M688" i="1"/>
  <c r="M673" i="1"/>
  <c r="M695" i="1"/>
  <c r="M713" i="1"/>
  <c r="M680" i="1"/>
  <c r="L715" i="1"/>
  <c r="M668" i="1"/>
  <c r="M682" i="1"/>
  <c r="M698" i="1"/>
  <c r="M677" i="1"/>
  <c r="M697" i="1"/>
  <c r="M686" i="1"/>
  <c r="M690" i="1"/>
  <c r="M712" i="1"/>
  <c r="M685" i="1"/>
  <c r="M674" i="1"/>
  <c r="M711" i="1"/>
  <c r="M670" i="1"/>
  <c r="M675" i="1"/>
  <c r="M699" i="1"/>
  <c r="M687" i="1"/>
  <c r="E119" i="9" l="1"/>
  <c r="Y738" i="1"/>
  <c r="Y762" i="1"/>
  <c r="D55" i="9"/>
  <c r="Y760" i="1"/>
  <c r="G183" i="9"/>
  <c r="Y759" i="1"/>
  <c r="E183" i="9"/>
  <c r="C215" i="9"/>
  <c r="I151" i="9"/>
  <c r="Y750" i="1"/>
  <c r="Y749" i="1"/>
  <c r="Y737" i="1"/>
  <c r="G151" i="9"/>
  <c r="E215" i="9"/>
  <c r="Y778" i="1"/>
  <c r="C183" i="9"/>
  <c r="Y769" i="1"/>
  <c r="D23" i="9"/>
  <c r="Y735" i="1"/>
  <c r="Y753" i="1"/>
  <c r="H87" i="9"/>
  <c r="Y777" i="1"/>
  <c r="D215" i="9"/>
  <c r="D119" i="9"/>
  <c r="Y756" i="1"/>
  <c r="E151" i="9"/>
  <c r="Y764" i="1"/>
  <c r="Y746" i="1"/>
  <c r="H55" i="9"/>
  <c r="Y754" i="1"/>
  <c r="I87" i="9"/>
  <c r="Y774" i="1"/>
  <c r="H183" i="9"/>
  <c r="Y745" i="1"/>
  <c r="G55" i="9"/>
  <c r="D183" i="9"/>
  <c r="Y770" i="1"/>
  <c r="E23" i="9"/>
  <c r="Y736" i="1"/>
  <c r="I55" i="9"/>
  <c r="Y747" i="1"/>
  <c r="F151" i="9"/>
  <c r="Y765" i="1"/>
  <c r="Y740" i="1"/>
  <c r="I23" i="9"/>
  <c r="G87" i="9"/>
  <c r="Y752" i="1"/>
  <c r="Y748" i="1"/>
  <c r="C87" i="9"/>
  <c r="F215" i="9"/>
  <c r="Y779" i="1"/>
  <c r="Y775" i="1"/>
  <c r="I183" i="9"/>
  <c r="Y758" i="1"/>
  <c r="F119" i="9"/>
  <c r="E55" i="9"/>
  <c r="Y743" i="1"/>
  <c r="H23" i="9"/>
  <c r="Y739" i="1"/>
  <c r="Y772" i="1"/>
  <c r="F183" i="9"/>
  <c r="C55" i="9"/>
  <c r="Y741" i="1"/>
  <c r="F87" i="9"/>
  <c r="Y751" i="1"/>
  <c r="Y763" i="1"/>
  <c r="D151" i="9"/>
  <c r="C23" i="9"/>
  <c r="M715" i="1"/>
  <c r="Y734" i="1"/>
  <c r="I119" i="9"/>
  <c r="Y761" i="1"/>
  <c r="H151" i="9"/>
  <c r="Y767" i="1"/>
  <c r="Y744" i="1"/>
  <c r="F55" i="9"/>
  <c r="Y755" i="1"/>
  <c r="C119" i="9"/>
  <c r="Y815" i="1" l="1"/>
</calcChain>
</file>

<file path=xl/sharedStrings.xml><?xml version="1.0" encoding="utf-8"?>
<sst xmlns="http://schemas.openxmlformats.org/spreadsheetml/2006/main" count="4952" uniqueCount="1284">
  <si>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</si>
  <si>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</si>
  <si>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</si>
  <si>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</si>
  <si>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</si>
  <si>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</si>
  <si>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</si>
  <si>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</si>
  <si>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</si>
  <si>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</si>
  <si>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</si>
  <si>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</si>
  <si>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</si>
  <si>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</si>
  <si>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</si>
  <si>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</si>
  <si>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</si>
  <si>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</si>
  <si>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</si>
  <si>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</si>
  <si>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</si>
  <si>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</si>
  <si>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</si>
  <si>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</si>
  <si>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</si>
  <si>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</si>
  <si>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</si>
  <si>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</si>
  <si>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</si>
  <si>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</si>
  <si>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</si>
  <si>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</si>
  <si>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</si>
  <si>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</si>
  <si>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</si>
  <si>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</si>
  <si>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</si>
  <si>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</si>
  <si>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</si>
  <si>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</si>
  <si>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</si>
  <si>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</si>
  <si>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</si>
  <si>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</si>
  <si>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</si>
  <si>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</si>
  <si>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</si>
  <si>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</si>
  <si>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</si>
  <si>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</si>
  <si>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</si>
  <si>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</si>
  <si>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</si>
  <si>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</si>
  <si>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</si>
  <si>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</si>
  <si>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</si>
  <si>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</si>
  <si>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</si>
  <si>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</si>
  <si>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</si>
  <si>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</si>
  <si>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</si>
  <si>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</si>
  <si>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</si>
  <si>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</si>
  <si>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</si>
  <si>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</si>
  <si>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</si>
  <si>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</si>
  <si>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</si>
  <si>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</si>
  <si>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</si>
  <si>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</si>
  <si>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</si>
  <si>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</si>
  <si>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</si>
  <si>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</si>
  <si>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</si>
  <si>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</si>
  <si>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</si>
  <si>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</si>
  <si>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</si>
  <si>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</si>
  <si>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</si>
  <si>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</si>
  <si>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</si>
  <si>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</si>
  <si>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</si>
  <si>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</si>
  <si>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</si>
  <si>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</si>
  <si>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</si>
  <si>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</si>
  <si>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</si>
  <si>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</si>
  <si>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</si>
  <si>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</si>
  <si>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</si>
  <si>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</si>
  <si>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</si>
  <si>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</si>
  <si>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</si>
  <si>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</si>
  <si>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</si>
  <si>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</si>
  <si>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</si>
  <si>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</si>
  <si>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</si>
  <si>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</si>
  <si>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</si>
  <si>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</si>
  <si>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</si>
  <si>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</si>
  <si>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</si>
  <si>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</si>
  <si>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</si>
  <si>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</si>
  <si>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</si>
  <si>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</si>
  <si>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</si>
  <si>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</si>
  <si>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</si>
  <si>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</si>
  <si>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</si>
  <si>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</si>
  <si>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</si>
  <si>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</si>
  <si>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</si>
  <si>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</si>
  <si>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</si>
  <si>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</si>
  <si>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</si>
  <si>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</si>
  <si>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</si>
  <si>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</si>
  <si>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</si>
  <si>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</si>
  <si>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</si>
  <si>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</si>
  <si>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</si>
  <si>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</si>
  <si>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</si>
  <si>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</si>
  <si>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</si>
  <si>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</si>
  <si>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</si>
  <si>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</si>
  <si>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</si>
  <si>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</si>
  <si>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</si>
  <si>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</si>
  <si>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</si>
  <si>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</si>
  <si>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</si>
  <si>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</si>
  <si>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</si>
  <si>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</si>
  <si>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</si>
  <si>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</si>
  <si>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</si>
  <si>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</si>
  <si>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</si>
  <si>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</si>
  <si>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</si>
  <si>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</si>
  <si>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</si>
  <si>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</si>
  <si>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</si>
  <si>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</si>
  <si>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</si>
  <si>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</si>
  <si>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</si>
  <si>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</si>
  <si>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</si>
  <si>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</si>
  <si>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</si>
  <si>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</si>
  <si>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</si>
  <si>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</si>
  <si>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</si>
  <si>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</si>
  <si>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</si>
  <si>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</si>
  <si>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</si>
  <si>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</si>
  <si>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</si>
  <si>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</si>
  <si>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</si>
  <si>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</si>
  <si>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</si>
  <si>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</si>
  <si>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</si>
  <si>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</si>
  <si>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</si>
  <si>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</si>
  <si>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</si>
  <si>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</si>
  <si>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</si>
  <si>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</si>
  <si>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</si>
  <si>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</si>
  <si>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</si>
  <si>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</si>
  <si>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</si>
  <si>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</si>
  <si>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</si>
  <si>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</si>
  <si>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</si>
  <si>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</si>
  <si>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</si>
  <si>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</si>
  <si>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</si>
  <si>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</si>
  <si>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</si>
  <si>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</si>
  <si>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</si>
  <si>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</si>
  <si>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</si>
  <si>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</si>
  <si>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</si>
  <si>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</si>
  <si>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</si>
  <si>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</si>
  <si>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</si>
  <si>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</si>
  <si>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</si>
  <si>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</si>
  <si>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</si>
  <si>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</si>
  <si>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</si>
  <si>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</si>
  <si>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</si>
  <si>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</si>
  <si>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</si>
  <si>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</si>
  <si>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</si>
  <si>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</si>
  <si>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</si>
  <si>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</si>
  <si>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</si>
  <si>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</si>
  <si>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</si>
  <si>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</si>
  <si>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</si>
  <si>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</si>
  <si>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</si>
  <si>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</si>
  <si>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</si>
  <si>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</si>
  <si>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</si>
  <si>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</si>
  <si>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</si>
  <si>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</si>
  <si>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</si>
  <si>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</si>
  <si>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</si>
  <si>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</si>
  <si>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</si>
  <si>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</si>
  <si>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</si>
  <si>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</si>
  <si>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</si>
  <si>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</si>
  <si>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</si>
  <si>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</si>
  <si>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</si>
  <si>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</si>
  <si>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</si>
  <si>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</si>
  <si>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</si>
  <si>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</si>
  <si>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</si>
  <si>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</si>
  <si>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</si>
  <si>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</si>
  <si>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</si>
  <si>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</si>
  <si>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</si>
  <si>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</si>
  <si>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</si>
  <si>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</si>
  <si>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</si>
  <si>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</si>
  <si>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</si>
  <si>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</si>
  <si>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</si>
  <si>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</si>
  <si>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</si>
  <si>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</si>
  <si>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</si>
  <si>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</si>
  <si>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</si>
  <si>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</si>
  <si>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</si>
  <si>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</si>
  <si>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</si>
  <si>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</si>
  <si>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</si>
  <si>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</si>
  <si>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</si>
  <si>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</si>
  <si>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</si>
  <si>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</si>
  <si>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</si>
  <si>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</si>
  <si>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</si>
  <si>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</si>
  <si>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</si>
  <si>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</si>
  <si>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</si>
  <si>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</si>
  <si>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</si>
  <si>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</si>
  <si>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</si>
  <si>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</si>
  <si>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</si>
  <si>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</si>
  <si>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</si>
  <si>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</si>
  <si>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</si>
  <si>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</si>
  <si>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</si>
  <si>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</si>
  <si>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</si>
  <si>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</si>
  <si>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</si>
  <si>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</si>
  <si>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</si>
  <si>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</si>
  <si>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</si>
  <si>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</si>
  <si>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</si>
  <si>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</si>
  <si>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</si>
  <si>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</si>
  <si>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</si>
  <si>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</si>
  <si>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</si>
  <si>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</si>
  <si>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</si>
  <si>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</si>
  <si>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</si>
  <si>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</si>
  <si>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</si>
  <si>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</si>
  <si>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</si>
  <si>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</si>
  <si>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</si>
  <si>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</si>
  <si>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</si>
  <si>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</si>
  <si>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</si>
  <si>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</si>
  <si>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</si>
  <si>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</si>
  <si>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</si>
  <si>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</si>
  <si>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</si>
  <si>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</si>
  <si>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</si>
  <si>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</si>
  <si>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</si>
  <si>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</si>
  <si>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</si>
  <si>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</si>
  <si>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</si>
  <si>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</si>
  <si>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</si>
  <si>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</si>
  <si>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</si>
  <si>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</si>
  <si>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</si>
  <si>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</si>
  <si>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</si>
  <si>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</si>
  <si>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</si>
  <si>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</si>
  <si>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</si>
  <si>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</si>
  <si>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</si>
  <si>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</si>
  <si>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</si>
  <si>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</si>
  <si>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</si>
  <si>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</si>
  <si>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</si>
  <si>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</si>
  <si>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</si>
  <si>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</si>
  <si>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</si>
  <si>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</si>
  <si>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</si>
  <si>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</si>
  <si>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</si>
  <si>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</si>
  <si>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</si>
  <si>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</si>
  <si>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</si>
  <si>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</si>
  <si>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</si>
  <si>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</si>
  <si>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</si>
  <si>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</si>
  <si>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</si>
  <si>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</si>
  <si>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</si>
  <si>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</si>
  <si>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</si>
  <si>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</si>
  <si>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</si>
  <si>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</si>
  <si>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</si>
  <si>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</si>
  <si>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</si>
  <si>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</si>
  <si>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</si>
  <si>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</si>
  <si>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</si>
  <si>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</si>
  <si>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</si>
  <si>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</si>
  <si>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</si>
  <si>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</si>
  <si>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</si>
  <si>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</si>
  <si>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</si>
  <si>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</si>
  <si>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</si>
  <si>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</si>
  <si>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</si>
  <si>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</si>
  <si>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</si>
  <si>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</si>
  <si>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</si>
  <si>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</si>
  <si>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</si>
  <si>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</si>
  <si>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</si>
  <si>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</si>
  <si>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</si>
  <si>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</si>
  <si>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</si>
  <si>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</si>
  <si>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</si>
  <si>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</si>
  <si>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</si>
  <si>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</si>
  <si>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</si>
  <si>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</si>
  <si>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</si>
  <si>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</si>
  <si>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</si>
  <si>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</si>
  <si>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</si>
  <si>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</si>
  <si>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</si>
  <si>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</si>
  <si>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</si>
  <si>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</si>
  <si>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</si>
  <si>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</si>
  <si>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</si>
  <si>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</si>
  <si>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</si>
  <si>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</si>
  <si>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</si>
  <si>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</si>
  <si>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</si>
  <si>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</si>
  <si>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</si>
  <si>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</si>
  <si>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</si>
  <si>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</si>
  <si>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</si>
  <si>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</si>
  <si>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</si>
  <si>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</si>
  <si>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</si>
  <si>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</si>
  <si>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</si>
  <si>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</si>
  <si>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</si>
  <si>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</si>
  <si>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</si>
  <si>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</si>
  <si>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</si>
  <si>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</si>
  <si>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</si>
  <si>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</si>
  <si>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</si>
  <si>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</si>
  <si>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</si>
  <si>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</si>
  <si>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</si>
  <si>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</si>
  <si>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</si>
  <si>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</si>
  <si>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</si>
  <si>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</si>
  <si>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</si>
  <si>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</si>
  <si>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</si>
  <si>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</si>
  <si>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</si>
  <si>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</si>
  <si>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</si>
  <si>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</si>
  <si>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</si>
  <si>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</si>
  <si>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</si>
  <si>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</si>
  <si>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</si>
  <si>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</si>
  <si>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</si>
  <si>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</si>
  <si>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</si>
  <si>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</si>
  <si>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</si>
  <si>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</si>
  <si>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</si>
  <si>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</si>
  <si>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</si>
  <si>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</si>
  <si>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</si>
  <si>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</si>
  <si>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</si>
  <si>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</si>
  <si>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</si>
  <si>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</si>
  <si>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</si>
  <si>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</si>
  <si>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</si>
  <si>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</si>
  <si>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</si>
  <si>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</si>
  <si>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</si>
  <si>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</si>
  <si>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</si>
  <si>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</si>
  <si>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</si>
  <si>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</si>
  <si>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</si>
  <si>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</si>
  <si>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</si>
  <si>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</si>
  <si>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</si>
  <si>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</si>
  <si>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</si>
  <si>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</si>
  <si>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</si>
  <si>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</si>
  <si>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</si>
  <si>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</si>
  <si>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</si>
  <si>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</si>
  <si>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</si>
  <si>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</si>
  <si>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</si>
  <si>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</si>
  <si>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</si>
  <si>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</si>
  <si>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</si>
  <si>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</si>
  <si>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</si>
  <si>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</si>
  <si>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</si>
  <si>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</si>
  <si>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</si>
  <si>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</si>
  <si>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</si>
  <si>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</si>
  <si>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</si>
  <si>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</si>
  <si>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</si>
  <si>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</si>
  <si>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</si>
  <si>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</si>
  <si>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</si>
  <si>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</si>
  <si>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</si>
  <si>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</si>
  <si>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</si>
  <si>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</si>
  <si>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</si>
  <si>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</si>
  <si>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</si>
  <si>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</si>
  <si>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</si>
  <si>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</si>
  <si>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</si>
  <si>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</si>
  <si>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</si>
  <si>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</si>
  <si>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</si>
  <si>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</si>
  <si>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</si>
  <si>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</si>
  <si>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</si>
  <si>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</si>
  <si>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</si>
  <si>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</si>
  <si>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</si>
  <si>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</si>
  <si>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</si>
  <si>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</si>
  <si>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</si>
  <si>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</si>
  <si>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</si>
  <si>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</si>
  <si>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</si>
  <si>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</si>
  <si>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</si>
  <si>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</si>
  <si>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</si>
  <si>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</si>
  <si>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</si>
  <si>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</si>
  <si>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</si>
  <si>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</si>
  <si>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</si>
  <si>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</si>
  <si>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</si>
  <si>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</si>
  <si>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</si>
  <si>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</si>
  <si>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</si>
  <si>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</si>
  <si>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</si>
  <si>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</si>
  <si>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</si>
  <si>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</si>
  <si>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</si>
  <si>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</si>
  <si>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</si>
  <si>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</si>
  <si>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</si>
  <si>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</si>
  <si>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</si>
  <si>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</si>
  <si>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</si>
  <si>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</si>
  <si>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</si>
  <si>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</si>
  <si>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</si>
  <si>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</si>
  <si>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</si>
  <si>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</si>
  <si>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</si>
  <si>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</si>
  <si>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</si>
  <si>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</si>
  <si>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</si>
  <si>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</si>
  <si>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</si>
  <si>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</si>
  <si>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</si>
  <si>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</si>
  <si>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</si>
  <si>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</si>
  <si>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</si>
  <si>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</si>
  <si>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</si>
  <si>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</si>
  <si>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</si>
  <si>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</si>
  <si>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</si>
  <si>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</si>
  <si>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</si>
  <si>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</si>
  <si>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</si>
  <si>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</si>
  <si>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</si>
  <si>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</si>
  <si>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</si>
  <si>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</si>
  <si>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</si>
  <si>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</si>
  <si>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</si>
  <si>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</si>
  <si>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</si>
  <si>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</si>
  <si>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</si>
  <si>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</si>
  <si>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</si>
  <si>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</si>
  <si>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</si>
  <si>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</si>
  <si>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</si>
  <si>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</si>
  <si>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</si>
  <si>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</si>
  <si>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</si>
  <si>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</si>
  <si>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</si>
  <si>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</si>
  <si>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</si>
  <si>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</si>
  <si>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</si>
  <si>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</si>
  <si>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</si>
  <si>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</si>
  <si>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</si>
  <si>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</si>
  <si>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</si>
  <si>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</si>
  <si>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</si>
  <si>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</si>
  <si>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</si>
  <si>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</si>
  <si>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</si>
  <si>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</si>
  <si>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</si>
  <si>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</si>
  <si>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</si>
  <si>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</si>
  <si>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</si>
  <si>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</si>
  <si>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</si>
  <si>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</si>
  <si>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</si>
  <si>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</si>
  <si>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</si>
  <si>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</si>
  <si>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</si>
  <si>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</si>
  <si>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</si>
  <si>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</si>
  <si>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</si>
  <si>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</si>
  <si>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</si>
  <si>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</si>
  <si>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</si>
  <si>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</si>
  <si>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</si>
  <si>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</si>
  <si>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</si>
  <si>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</si>
  <si>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</si>
  <si>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</si>
  <si>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</si>
  <si>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</si>
  <si>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</si>
  <si>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</si>
  <si>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</si>
  <si>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</si>
  <si>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</si>
  <si>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</si>
  <si>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</si>
  <si>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</si>
  <si>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</si>
  <si>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</si>
  <si>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</si>
  <si>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</si>
  <si>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</si>
  <si>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</si>
  <si>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</si>
  <si>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</si>
  <si>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</si>
  <si>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</si>
  <si>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</si>
  <si>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</si>
  <si>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</si>
  <si>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</si>
  <si>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</si>
  <si>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</si>
  <si>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</si>
  <si>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</si>
  <si>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</si>
  <si>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</si>
  <si>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</si>
  <si>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</si>
  <si>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</si>
  <si>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</si>
  <si>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</si>
  <si>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</si>
  <si>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</si>
  <si>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</si>
  <si>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</si>
  <si>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</si>
  <si>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</si>
  <si>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</si>
  <si>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</si>
  <si>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</si>
  <si>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</si>
  <si>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</si>
  <si>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</si>
  <si>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</si>
  <si>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</si>
  <si>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</si>
  <si>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</si>
  <si>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</si>
  <si>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</si>
  <si>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</si>
  <si>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</si>
  <si>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</si>
  <si>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</si>
  <si>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</si>
  <si>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</si>
  <si>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</si>
  <si>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</si>
  <si>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</si>
  <si>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</si>
  <si>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</si>
  <si>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</si>
  <si>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</si>
  <si>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</si>
  <si>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</si>
  <si>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</si>
  <si>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</si>
  <si>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</si>
  <si>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</si>
  <si>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</si>
  <si>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</si>
  <si>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</si>
  <si>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</si>
  <si>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</si>
  <si>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</si>
  <si>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</si>
  <si>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</si>
  <si>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</si>
  <si>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</si>
  <si>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</si>
  <si>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</si>
  <si>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</si>
  <si>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</si>
  <si>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</si>
  <si>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</si>
  <si>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</si>
  <si>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</si>
  <si>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</si>
  <si>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</si>
  <si>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</si>
  <si>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</si>
  <si>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</si>
  <si>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</si>
  <si>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</si>
  <si>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</si>
  <si>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</si>
  <si>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</si>
  <si>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</si>
  <si>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</si>
  <si>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</si>
  <si>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</si>
  <si>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</si>
  <si>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</si>
  <si>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</si>
  <si>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</si>
  <si>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</si>
  <si>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</si>
  <si>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</si>
  <si>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</si>
  <si>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</si>
  <si>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</si>
  <si>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</si>
  <si>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</si>
  <si>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</si>
  <si>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</si>
  <si>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</si>
  <si>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</si>
  <si>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</si>
  <si>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</si>
  <si>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</si>
  <si>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</si>
  <si>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</si>
  <si>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</si>
  <si>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</si>
  <si>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</si>
  <si>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</si>
  <si>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</si>
  <si>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</si>
  <si>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</si>
  <si>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</si>
  <si>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</si>
  <si>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</si>
  <si>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</si>
  <si>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</si>
  <si>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</si>
  <si>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</si>
  <si>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</si>
  <si>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</si>
  <si>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</si>
  <si>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</si>
  <si>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</si>
  <si>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</si>
  <si>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</si>
  <si>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</si>
  <si>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</si>
  <si>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</si>
  <si>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</si>
  <si>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</si>
  <si>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</si>
  <si>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</si>
  <si>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</si>
  <si>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</si>
  <si>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</si>
  <si>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</si>
  <si>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</si>
  <si>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</si>
  <si>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</si>
  <si>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</si>
  <si>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</si>
  <si>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</si>
  <si>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</si>
  <si>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</si>
  <si>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</si>
  <si>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</si>
  <si>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</si>
  <si>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</si>
  <si>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</si>
  <si>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</si>
  <si>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</si>
  <si>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</si>
  <si>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</si>
  <si>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</si>
  <si>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</si>
  <si>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</si>
  <si>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</si>
  <si>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</si>
  <si>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</si>
  <si>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</si>
  <si>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</si>
  <si>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</si>
  <si>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</si>
  <si>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</si>
  <si>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</si>
  <si>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</si>
  <si>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</si>
  <si>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</si>
  <si>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</si>
  <si>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</si>
  <si>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</si>
  <si>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</si>
  <si>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</si>
  <si>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</si>
  <si>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</si>
  <si>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</si>
  <si>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</si>
  <si>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</si>
  <si>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</si>
  <si>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</si>
  <si>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</si>
  <si>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</si>
  <si>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</si>
  <si>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</si>
  <si>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</si>
  <si>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</si>
  <si>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</si>
  <si>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</si>
  <si>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</si>
  <si>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</si>
  <si>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</si>
  <si>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</si>
  <si>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</si>
  <si>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</si>
  <si>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</si>
  <si>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</si>
  <si>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</si>
  <si>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</si>
  <si>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</si>
  <si>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</si>
  <si>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</si>
  <si>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</si>
  <si>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</si>
  <si>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</si>
  <si>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</si>
  <si>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</si>
  <si>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</si>
  <si>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</si>
  <si>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</si>
  <si>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</si>
  <si>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</si>
  <si>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</si>
  <si>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</si>
  <si>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</si>
  <si>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</si>
  <si>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</si>
  <si>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</si>
  <si>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</si>
  <si>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</si>
  <si>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</si>
  <si>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</si>
  <si>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</si>
  <si>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</si>
  <si>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</si>
  <si>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</si>
  <si>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</si>
  <si>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</si>
  <si>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</si>
  <si>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</si>
  <si>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</si>
  <si>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</si>
  <si>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</si>
  <si>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</si>
  <si>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</si>
  <si>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</si>
  <si>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</si>
  <si>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</si>
  <si>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</si>
  <si>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</si>
  <si>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</si>
  <si>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</si>
  <si>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</si>
  <si>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</si>
  <si>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</si>
  <si>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</si>
  <si>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</si>
  <si>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</si>
  <si>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</si>
  <si>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</si>
  <si>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</si>
  <si>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</si>
  <si>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</si>
  <si>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</si>
  <si>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</si>
  <si>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</si>
  <si>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</si>
  <si>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</si>
  <si>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</si>
  <si>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</si>
  <si>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</si>
  <si>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</si>
  <si>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</si>
  <si>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</si>
  <si>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</si>
  <si>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</si>
  <si>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</si>
  <si>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</si>
  <si>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</si>
  <si>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</si>
  <si>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</si>
  <si>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</si>
  <si>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</si>
  <si>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</si>
  <si>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</si>
  <si>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</si>
  <si>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</si>
  <si>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</si>
  <si>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</si>
  <si>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</si>
  <si>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</si>
  <si>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</si>
  <si>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</si>
  <si>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</si>
  <si>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</si>
  <si>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</si>
  <si>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</si>
  <si>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</si>
  <si>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</si>
  <si>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</si>
  <si>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</si>
  <si>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</si>
  <si>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</si>
  <si>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</si>
  <si>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</si>
  <si>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</si>
  <si>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</si>
  <si>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</si>
  <si>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</si>
  <si>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</si>
  <si>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</si>
  <si>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</si>
  <si>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</si>
  <si>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</si>
  <si>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</si>
  <si>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</si>
  <si>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</si>
  <si>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</si>
  <si>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</si>
  <si>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</si>
  <si>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</si>
  <si>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</si>
  <si>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</si>
  <si>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</si>
  <si>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</si>
  <si>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</si>
  <si>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</si>
  <si>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</si>
  <si>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</si>
  <si>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</si>
  <si>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</si>
  <si>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</si>
  <si>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</si>
  <si>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</si>
  <si>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</si>
  <si>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</si>
  <si>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</si>
  <si>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</si>
  <si>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</si>
  <si>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</si>
  <si>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</si>
  <si>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</si>
  <si>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</si>
  <si>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</si>
  <si>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</si>
  <si>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</si>
  <si>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</si>
  <si>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</si>
  <si>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</si>
  <si>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</si>
  <si>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</si>
  <si>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</si>
  <si>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</si>
  <si>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</si>
  <si>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</si>
  <si>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</si>
  <si>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</si>
  <si>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</si>
  <si>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</si>
  <si>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</si>
  <si>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</si>
  <si>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</si>
  <si>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</si>
  <si>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</si>
  <si>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</si>
  <si>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</si>
  <si>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</si>
  <si>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</si>
  <si>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</si>
  <si>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</si>
  <si>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</si>
  <si>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</si>
  <si>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</si>
  <si>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</si>
  <si>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</si>
  <si>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</si>
  <si>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</si>
  <si>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</si>
  <si>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</si>
  <si>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</si>
  <si>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</si>
  <si>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</si>
  <si>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</si>
  <si>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</si>
  <si>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</si>
  <si>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</si>
  <si>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</si>
  <si>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</si>
  <si>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</si>
  <si>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</si>
  <si>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</si>
  <si>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</si>
  <si>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</si>
  <si>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</si>
  <si>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</si>
  <si>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</si>
  <si>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</si>
  <si>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</si>
  <si>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</si>
  <si>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</si>
  <si>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</si>
  <si>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</si>
  <si>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</si>
  <si>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</si>
  <si>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</si>
  <si>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</si>
  <si>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</si>
  <si>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</si>
  <si>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</si>
  <si>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</si>
  <si>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</si>
  <si>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</si>
  <si>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</si>
  <si>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</si>
  <si>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</si>
  <si>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</si>
  <si>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</si>
  <si>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</si>
  <si>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</si>
  <si>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</si>
  <si>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</si>
  <si>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</si>
  <si>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</si>
  <si>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</si>
  <si>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</si>
  <si>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</si>
  <si>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</si>
  <si>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</si>
  <si>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</si>
  <si>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</si>
  <si>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</si>
  <si>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</si>
  <si>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</si>
  <si>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</si>
  <si>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</si>
  <si>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</si>
  <si>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</si>
  <si>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</si>
  <si>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</si>
  <si>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</si>
  <si>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</si>
  <si>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</si>
  <si>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</si>
  <si>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</si>
  <si>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</si>
  <si>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</si>
  <si>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</si>
  <si>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</si>
  <si>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</si>
  <si>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</si>
  <si>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</si>
  <si>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</si>
  <si>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</si>
  <si>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</si>
  <si>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</si>
  <si>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</si>
  <si>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</si>
  <si>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</si>
  <si>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</si>
  <si>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</si>
  <si>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</si>
  <si>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</si>
  <si>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</si>
  <si>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</si>
  <si>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</si>
  <si>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</si>
  <si>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</si>
  <si>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</si>
  <si>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</si>
  <si>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</si>
  <si>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</si>
  <si>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</si>
  <si>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</si>
  <si>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</si>
  <si>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</si>
  <si>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</si>
  <si>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</si>
  <si>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</si>
  <si>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</si>
  <si>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</si>
  <si>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</si>
  <si>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</si>
  <si>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</si>
  <si>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</si>
  <si>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</si>
  <si>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</si>
  <si>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</si>
  <si>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</si>
  <si>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</si>
  <si>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</si>
  <si>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</si>
  <si>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</si>
  <si>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</si>
  <si>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</si>
  <si>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</si>
  <si>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</si>
  <si>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</si>
  <si>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</si>
  <si>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</si>
  <si>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</si>
  <si>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</si>
  <si>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</si>
  <si>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</si>
  <si>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</si>
  <si>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</si>
  <si>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</si>
  <si>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</si>
  <si>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</si>
  <si>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</si>
  <si>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</si>
  <si>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</si>
  <si>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</si>
  <si>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</si>
  <si>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</si>
  <si>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</si>
  <si>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</si>
  <si>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</si>
  <si>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</si>
  <si>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</si>
  <si>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</si>
  <si>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</si>
  <si>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</si>
  <si>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</si>
  <si>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2211 NE 139th Street</t>
  </si>
  <si>
    <t>Vancouver, WA 98686</t>
  </si>
  <si>
    <t>Clark</t>
  </si>
  <si>
    <t>Kathryn Correia</t>
  </si>
  <si>
    <t>Anna Loomis</t>
  </si>
  <si>
    <t>360-487-1000</t>
  </si>
  <si>
    <t>360-487-3459</t>
  </si>
  <si>
    <t xml:space="preserve"> </t>
  </si>
  <si>
    <t>03/31/2021</t>
  </si>
  <si>
    <t>Legacy Salmon Creek Medical Center</t>
  </si>
  <si>
    <t>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</si>
</sst>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0" transitionEvaluation="1" transitionEntry="1" codeName="Sheet1">
    <pageSetUpPr autoPageBreaks="0" fitToPage="1"/>
  </sheetPr>
  <dimension ref="A1:CF817"/>
  <sheetViews>
    <sheetView showGridLines="0" tabSelected="1" topLeftCell="A70" zoomScale="91" zoomScaleNormal="91" workbookViewId="0">
      <pane xSplit="1" topLeftCell="B1" activePane="topRight" state="frozen"/>
      <selection activeCell="A48" sqref="A48"/>
      <selection pane="topRight" activeCell="C82" sqref="C8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6542063</v>
      </c>
      <c r="C47" s="184">
        <v>627</v>
      </c>
      <c r="D47" s="184">
        <v>1706</v>
      </c>
      <c r="E47" s="184">
        <v>1400570</v>
      </c>
      <c r="F47" s="184">
        <v>246194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148179</v>
      </c>
      <c r="Q47" s="184">
        <v>311</v>
      </c>
      <c r="R47" s="184"/>
      <c r="S47" s="184"/>
      <c r="T47" s="184">
        <v>762</v>
      </c>
      <c r="U47" s="184">
        <v>694</v>
      </c>
      <c r="V47" s="184"/>
      <c r="W47" s="184"/>
      <c r="X47" s="184"/>
      <c r="Y47" s="184"/>
      <c r="Z47" s="184"/>
      <c r="AA47" s="184"/>
      <c r="AB47" s="184"/>
      <c r="AC47" s="184">
        <v>1203</v>
      </c>
      <c r="AD47" s="184"/>
      <c r="AE47" s="184">
        <v>412</v>
      </c>
      <c r="AF47" s="184"/>
      <c r="AG47" s="184">
        <v>2993</v>
      </c>
      <c r="AH47" s="184"/>
      <c r="AI47" s="184"/>
      <c r="AJ47" s="184">
        <v>4398179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45</v>
      </c>
      <c r="AW47" s="184"/>
      <c r="AX47" s="184"/>
      <c r="AY47" s="184">
        <v>1577</v>
      </c>
      <c r="AZ47" s="184"/>
      <c r="BA47" s="184"/>
      <c r="BB47" s="184"/>
      <c r="BC47" s="184"/>
      <c r="BD47" s="184"/>
      <c r="BE47" s="184"/>
      <c r="BF47" s="184">
        <v>1103</v>
      </c>
      <c r="BG47" s="184">
        <v>150</v>
      </c>
      <c r="BH47" s="184"/>
      <c r="BI47" s="184"/>
      <c r="BJ47" s="184">
        <v>438</v>
      </c>
      <c r="BK47" s="184">
        <v>1042</v>
      </c>
      <c r="BL47" s="184">
        <v>864</v>
      </c>
      <c r="BM47" s="184"/>
      <c r="BN47" s="184">
        <v>841</v>
      </c>
      <c r="BO47" s="184">
        <v>333010</v>
      </c>
      <c r="BP47" s="184"/>
      <c r="BQ47" s="184"/>
      <c r="BR47" s="184"/>
      <c r="BS47" s="184"/>
      <c r="BT47" s="184">
        <v>120</v>
      </c>
      <c r="BU47" s="184"/>
      <c r="BV47" s="184">
        <v>378</v>
      </c>
      <c r="BW47" s="184">
        <v>45</v>
      </c>
      <c r="BX47" s="184">
        <v>620</v>
      </c>
      <c r="BY47" s="184"/>
      <c r="BZ47" s="184"/>
      <c r="CA47" s="184"/>
      <c r="CB47" s="184"/>
      <c r="CC47" s="184"/>
      <c r="CD47" s="195"/>
      <c r="CE47" s="195">
        <f>SUM(C47:CC47)</f>
        <v>6542063</v>
      </c>
    </row>
    <row r="48" spans="1:83" ht="12.65" customHeight="1" x14ac:dyDescent="0.35">
      <c r="A48" s="175" t="s">
        <v>205</v>
      </c>
      <c r="B48" s="183">
        <v>47218375</v>
      </c>
      <c r="C48" s="248">
        <f>ROUND(((B48/CE61)*C61),0)</f>
        <v>3517737</v>
      </c>
      <c r="D48" s="248">
        <f>ROUND(((B48/CE61)*D61),0)</f>
        <v>2402883</v>
      </c>
      <c r="E48" s="195">
        <f>ROUND(((B48/CE61)*E61),0)</f>
        <v>5352806</v>
      </c>
      <c r="F48" s="195">
        <f>ROUND(((B48/CE61)*F61),0)</f>
        <v>4452413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2186462</v>
      </c>
      <c r="Q48" s="195">
        <f>ROUND(((B48/CE61)*Q61),0)</f>
        <v>454092</v>
      </c>
      <c r="R48" s="195">
        <f>ROUND(((B48/CE61)*R61),0)</f>
        <v>39794</v>
      </c>
      <c r="S48" s="195">
        <f>ROUND(((B48/CE61)*S61),0)</f>
        <v>167277</v>
      </c>
      <c r="T48" s="195">
        <f>ROUND(((B48/CE61)*T61),0)</f>
        <v>859629</v>
      </c>
      <c r="U48" s="195">
        <f>ROUND(((B48/CE61)*U61),0)</f>
        <v>769886</v>
      </c>
      <c r="V48" s="195">
        <f>ROUND(((B48/CE61)*V61),0)</f>
        <v>0</v>
      </c>
      <c r="W48" s="195">
        <f>ROUND(((B48/CE61)*W61),0)</f>
        <v>159168</v>
      </c>
      <c r="X48" s="195">
        <f>ROUND(((B48/CE61)*X61),0)</f>
        <v>303347</v>
      </c>
      <c r="Y48" s="195">
        <f>ROUND(((B48/CE61)*Y61),0)</f>
        <v>939949</v>
      </c>
      <c r="Z48" s="195">
        <f>ROUND(((B48/CE61)*Z61),0)</f>
        <v>594496</v>
      </c>
      <c r="AA48" s="195">
        <f>ROUND(((B48/CE61)*AA61),0)</f>
        <v>70794</v>
      </c>
      <c r="AB48" s="195">
        <f>ROUND(((B48/CE61)*AB61),0)</f>
        <v>1315463</v>
      </c>
      <c r="AC48" s="195">
        <f>ROUND(((B48/CE61)*AC61),0)</f>
        <v>715409</v>
      </c>
      <c r="AD48" s="195">
        <f>ROUND(((B48/CE61)*AD61),0)</f>
        <v>0</v>
      </c>
      <c r="AE48" s="195">
        <f>ROUND(((B48/CE61)*AE61),0)</f>
        <v>1308292</v>
      </c>
      <c r="AF48" s="195">
        <f>ROUND(((B48/CE61)*AF61),0)</f>
        <v>0</v>
      </c>
      <c r="AG48" s="195">
        <f>ROUND(((B48/CE61)*AG61),0)</f>
        <v>2737109</v>
      </c>
      <c r="AH48" s="195">
        <f>ROUND(((B48/CE61)*AH61),0)</f>
        <v>0</v>
      </c>
      <c r="AI48" s="195">
        <f>ROUND(((B48/CE61)*AI61),0)</f>
        <v>680565</v>
      </c>
      <c r="AJ48" s="195">
        <f>ROUND(((B48/CE61)*AJ61),0)</f>
        <v>5257481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313801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676051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1063428</v>
      </c>
      <c r="BE48" s="195">
        <f>ROUND(((B48/CE61)*BE61),0)</f>
        <v>409463</v>
      </c>
      <c r="BF48" s="195">
        <f>ROUND(((B48/CE61)*BF61),0)</f>
        <v>704576</v>
      </c>
      <c r="BG48" s="195">
        <f>ROUND(((B48/CE61)*BG61),0)</f>
        <v>74152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1288946</v>
      </c>
      <c r="BK48" s="195">
        <f>ROUND(((B48/CE61)*BK61),0)</f>
        <v>4050881</v>
      </c>
      <c r="BL48" s="195">
        <f>ROUND(((B48/CE61)*BL61),0)</f>
        <v>467213</v>
      </c>
      <c r="BM48" s="195">
        <f>ROUND(((B48/CE61)*BM61),0)</f>
        <v>0</v>
      </c>
      <c r="BN48" s="195">
        <f>ROUND(((B48/CE61)*BN61),0)</f>
        <v>315511</v>
      </c>
      <c r="BO48" s="195">
        <f>ROUND(((B48/CE61)*BO61),0)</f>
        <v>29804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20478</v>
      </c>
      <c r="BS48" s="195">
        <f>ROUND(((B48/CE61)*BS61),0)</f>
        <v>29775</v>
      </c>
      <c r="BT48" s="195">
        <f>ROUND(((B48/CE61)*BT61),0)</f>
        <v>136530</v>
      </c>
      <c r="BU48" s="195">
        <f>ROUND(((B48/CE61)*BU61),0)</f>
        <v>0</v>
      </c>
      <c r="BV48" s="195">
        <f>ROUND(((B48/CE61)*BV61),0)</f>
        <v>1247047</v>
      </c>
      <c r="BW48" s="195">
        <f>ROUND(((B48/CE61)*BW61),0)</f>
        <v>47747</v>
      </c>
      <c r="BX48" s="195">
        <f>ROUND(((B48/CE61)*BX61),0)</f>
        <v>1147114</v>
      </c>
      <c r="BY48" s="195">
        <f>ROUND(((B48/CE61)*BY61),0)</f>
        <v>910806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47218375</v>
      </c>
    </row>
    <row r="49" spans="1:84" ht="12.65" customHeight="1" x14ac:dyDescent="0.35">
      <c r="A49" s="175" t="s">
        <v>206</v>
      </c>
      <c r="B49" s="195">
        <f>B47+B48</f>
        <v>53760438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11738614</v>
      </c>
      <c r="C51" s="184">
        <v>249922</v>
      </c>
      <c r="D51" s="184">
        <v>475729</v>
      </c>
      <c r="E51" s="184">
        <v>80849</v>
      </c>
      <c r="F51" s="184">
        <v>383215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1292940</v>
      </c>
      <c r="Q51" s="184">
        <v>892</v>
      </c>
      <c r="R51" s="184">
        <v>27697</v>
      </c>
      <c r="S51" s="184">
        <v>127134</v>
      </c>
      <c r="T51" s="184">
        <v>71037</v>
      </c>
      <c r="U51" s="184">
        <v>73938</v>
      </c>
      <c r="V51" s="184"/>
      <c r="W51" s="184">
        <v>39307</v>
      </c>
      <c r="X51" s="184">
        <v>375824</v>
      </c>
      <c r="Y51" s="184">
        <v>546086</v>
      </c>
      <c r="Z51" s="184">
        <v>327657</v>
      </c>
      <c r="AA51" s="184">
        <v>191753</v>
      </c>
      <c r="AB51" s="184">
        <v>166376</v>
      </c>
      <c r="AC51" s="184">
        <v>151889</v>
      </c>
      <c r="AD51" s="184"/>
      <c r="AE51" s="184">
        <v>20094</v>
      </c>
      <c r="AF51" s="184"/>
      <c r="AG51" s="184">
        <v>52200</v>
      </c>
      <c r="AH51" s="184"/>
      <c r="AI51" s="184">
        <v>79776</v>
      </c>
      <c r="AJ51" s="184">
        <v>358997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12284</v>
      </c>
      <c r="AW51" s="184"/>
      <c r="AX51" s="184"/>
      <c r="AY51" s="184">
        <v>40135</v>
      </c>
      <c r="AZ51" s="184"/>
      <c r="BA51" s="184">
        <v>758</v>
      </c>
      <c r="BB51" s="184"/>
      <c r="BC51" s="184"/>
      <c r="BD51" s="184"/>
      <c r="BE51" s="184">
        <v>6121131</v>
      </c>
      <c r="BF51" s="184">
        <v>8004</v>
      </c>
      <c r="BG51" s="184"/>
      <c r="BH51" s="184"/>
      <c r="BI51" s="184"/>
      <c r="BJ51" s="184"/>
      <c r="BK51" s="184">
        <v>928</v>
      </c>
      <c r="BL51" s="184">
        <v>490</v>
      </c>
      <c r="BM51" s="184"/>
      <c r="BN51" s="184">
        <v>16054</v>
      </c>
      <c r="BO51" s="184"/>
      <c r="BP51" s="184"/>
      <c r="BQ51" s="184"/>
      <c r="BR51" s="184"/>
      <c r="BS51" s="184">
        <v>3432</v>
      </c>
      <c r="BT51" s="184">
        <v>141</v>
      </c>
      <c r="BU51" s="184">
        <v>1127</v>
      </c>
      <c r="BV51" s="184">
        <v>4977</v>
      </c>
      <c r="BW51" s="184">
        <v>1047</v>
      </c>
      <c r="BX51" s="184">
        <v>117</v>
      </c>
      <c r="BY51" s="184"/>
      <c r="BZ51" s="184"/>
      <c r="CA51" s="184"/>
      <c r="CB51" s="184"/>
      <c r="CC51" s="184"/>
      <c r="CD51" s="195"/>
      <c r="CE51" s="195">
        <f>SUM(C51:CD51)</f>
        <v>11303937</v>
      </c>
    </row>
    <row r="52" spans="1:84" ht="12.65" customHeight="1" x14ac:dyDescent="0.3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11738614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11995</v>
      </c>
      <c r="D59" s="184">
        <v>15378</v>
      </c>
      <c r="E59" s="184">
        <v>19960</v>
      </c>
      <c r="F59" s="184">
        <v>15719</v>
      </c>
      <c r="G59" s="184"/>
      <c r="H59" s="184"/>
      <c r="I59" s="184" t="s">
        <v>1280</v>
      </c>
      <c r="J59" s="184"/>
      <c r="K59" s="184"/>
      <c r="L59" s="184"/>
      <c r="M59" s="184"/>
      <c r="N59" s="184"/>
      <c r="O59" s="184"/>
      <c r="P59" s="185">
        <v>13366</v>
      </c>
      <c r="Q59" s="185">
        <v>7392</v>
      </c>
      <c r="R59" s="185">
        <v>16695</v>
      </c>
      <c r="S59" s="251"/>
      <c r="T59" s="251"/>
      <c r="U59" s="224">
        <v>586752</v>
      </c>
      <c r="V59" s="185"/>
      <c r="W59" s="185">
        <v>81516</v>
      </c>
      <c r="X59" s="185"/>
      <c r="Y59" s="185">
        <v>91786</v>
      </c>
      <c r="Z59" s="185">
        <v>12769</v>
      </c>
      <c r="AA59" s="185">
        <v>13436</v>
      </c>
      <c r="AB59" s="251"/>
      <c r="AC59" s="185">
        <v>89224</v>
      </c>
      <c r="AD59" s="185"/>
      <c r="AE59" s="185">
        <v>232488</v>
      </c>
      <c r="AF59" s="185"/>
      <c r="AG59" s="185">
        <v>63197</v>
      </c>
      <c r="AH59" s="185"/>
      <c r="AI59" s="185">
        <v>12997</v>
      </c>
      <c r="AJ59" s="185">
        <v>180024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217683</v>
      </c>
      <c r="AZ59" s="185"/>
      <c r="BA59" s="251"/>
      <c r="BB59" s="251"/>
      <c r="BC59" s="251"/>
      <c r="BD59" s="251"/>
      <c r="BE59" s="185">
        <v>456084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109.9</v>
      </c>
      <c r="D60" s="187">
        <v>95.33</v>
      </c>
      <c r="E60" s="187">
        <v>148.76</v>
      </c>
      <c r="F60" s="223">
        <v>144.18</v>
      </c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83.57</v>
      </c>
      <c r="Q60" s="221">
        <v>13.17</v>
      </c>
      <c r="R60" s="221">
        <v>2.72</v>
      </c>
      <c r="S60" s="221">
        <v>11.94</v>
      </c>
      <c r="T60" s="221">
        <v>36.07</v>
      </c>
      <c r="U60" s="221">
        <v>37.97</v>
      </c>
      <c r="V60" s="221"/>
      <c r="W60" s="221">
        <v>6.1</v>
      </c>
      <c r="X60" s="221">
        <v>12.04</v>
      </c>
      <c r="Y60" s="221">
        <v>45.95</v>
      </c>
      <c r="Z60" s="221">
        <v>19.39</v>
      </c>
      <c r="AA60" s="221">
        <v>2.4700000000000002</v>
      </c>
      <c r="AB60" s="221">
        <v>48.46</v>
      </c>
      <c r="AC60" s="221">
        <v>32.700000000000003</v>
      </c>
      <c r="AD60" s="221"/>
      <c r="AE60" s="221">
        <v>54.96</v>
      </c>
      <c r="AF60" s="221"/>
      <c r="AG60" s="221">
        <v>107.81</v>
      </c>
      <c r="AH60" s="221"/>
      <c r="AI60" s="221">
        <v>22.36</v>
      </c>
      <c r="AJ60" s="221">
        <v>163.27000000000001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12.34</v>
      </c>
      <c r="AW60" s="221"/>
      <c r="AX60" s="221"/>
      <c r="AY60" s="221">
        <v>52.15</v>
      </c>
      <c r="AZ60" s="221"/>
      <c r="BA60" s="221"/>
      <c r="BB60" s="221"/>
      <c r="BC60" s="221"/>
      <c r="BD60" s="221">
        <v>50.54</v>
      </c>
      <c r="BE60" s="221">
        <v>22.34</v>
      </c>
      <c r="BF60" s="221">
        <v>64.239999999999995</v>
      </c>
      <c r="BG60" s="221">
        <v>5.95</v>
      </c>
      <c r="BH60" s="221"/>
      <c r="BI60" s="221">
        <v>1.1299999999999999</v>
      </c>
      <c r="BJ60" s="221">
        <v>43.59</v>
      </c>
      <c r="BK60" s="221">
        <v>258.61</v>
      </c>
      <c r="BL60" s="221">
        <v>39.270000000000003</v>
      </c>
      <c r="BM60" s="221"/>
      <c r="BN60" s="221">
        <v>2.9</v>
      </c>
      <c r="BO60" s="221">
        <v>6.97</v>
      </c>
      <c r="BP60" s="221"/>
      <c r="BQ60" s="221"/>
      <c r="BR60" s="221"/>
      <c r="BS60" s="221">
        <v>1.57</v>
      </c>
      <c r="BT60" s="221">
        <v>5.98</v>
      </c>
      <c r="BU60" s="221"/>
      <c r="BV60" s="221">
        <v>56.54</v>
      </c>
      <c r="BW60" s="221">
        <v>2.73</v>
      </c>
      <c r="BX60" s="221">
        <v>50.03</v>
      </c>
      <c r="BY60" s="221">
        <v>21.21</v>
      </c>
      <c r="BZ60" s="221"/>
      <c r="CA60" s="221"/>
      <c r="CB60" s="221"/>
      <c r="CC60" s="221"/>
      <c r="CD60" s="252" t="s">
        <v>221</v>
      </c>
      <c r="CE60" s="254">
        <f t="shared" ref="CE60:CE70" si="0">SUM(C60:CD60)</f>
        <v>1897.2100000000003</v>
      </c>
    </row>
    <row r="61" spans="1:84" ht="12.65" customHeight="1" x14ac:dyDescent="0.35">
      <c r="A61" s="171" t="s">
        <v>235</v>
      </c>
      <c r="B61" s="175"/>
      <c r="C61" s="184">
        <v>13985168</v>
      </c>
      <c r="D61" s="184">
        <v>9552939</v>
      </c>
      <c r="E61" s="184">
        <v>21280698</v>
      </c>
      <c r="F61" s="185">
        <v>17701084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8692534</v>
      </c>
      <c r="Q61" s="185">
        <v>1805295</v>
      </c>
      <c r="R61" s="185">
        <v>158204</v>
      </c>
      <c r="S61" s="185">
        <v>665031</v>
      </c>
      <c r="T61" s="185">
        <v>3417556</v>
      </c>
      <c r="U61" s="185">
        <v>3060770</v>
      </c>
      <c r="V61" s="185"/>
      <c r="W61" s="185">
        <v>632790</v>
      </c>
      <c r="X61" s="185">
        <v>1205990</v>
      </c>
      <c r="Y61" s="185">
        <v>3736875</v>
      </c>
      <c r="Z61" s="185">
        <v>2363488</v>
      </c>
      <c r="AA61" s="185">
        <v>281450</v>
      </c>
      <c r="AB61" s="185">
        <v>5229777</v>
      </c>
      <c r="AC61" s="185">
        <v>2844192</v>
      </c>
      <c r="AD61" s="185"/>
      <c r="AE61" s="185">
        <v>5201265</v>
      </c>
      <c r="AF61" s="185"/>
      <c r="AG61" s="185">
        <v>10881694</v>
      </c>
      <c r="AH61" s="185"/>
      <c r="AI61" s="185">
        <v>2705666</v>
      </c>
      <c r="AJ61" s="185">
        <v>20901722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1247552</v>
      </c>
      <c r="AW61" s="185"/>
      <c r="AX61" s="185"/>
      <c r="AY61" s="185">
        <v>2687717</v>
      </c>
      <c r="AZ61" s="185"/>
      <c r="BA61" s="185"/>
      <c r="BB61" s="185"/>
      <c r="BC61" s="185"/>
      <c r="BD61" s="185">
        <v>4227782</v>
      </c>
      <c r="BE61" s="185">
        <v>1627869</v>
      </c>
      <c r="BF61" s="185">
        <v>2801122</v>
      </c>
      <c r="BG61" s="185">
        <v>294799</v>
      </c>
      <c r="BH61" s="185"/>
      <c r="BI61" s="185"/>
      <c r="BJ61" s="185">
        <v>5124353</v>
      </c>
      <c r="BK61" s="185">
        <v>16104744</v>
      </c>
      <c r="BL61" s="185">
        <v>1857458</v>
      </c>
      <c r="BM61" s="185"/>
      <c r="BN61" s="185">
        <v>1254349</v>
      </c>
      <c r="BO61" s="185">
        <v>118490</v>
      </c>
      <c r="BP61" s="185"/>
      <c r="BQ61" s="185"/>
      <c r="BR61" s="185">
        <v>81413</v>
      </c>
      <c r="BS61" s="185">
        <v>118373</v>
      </c>
      <c r="BT61" s="185">
        <v>542792</v>
      </c>
      <c r="BU61" s="185"/>
      <c r="BV61" s="185">
        <v>4957780</v>
      </c>
      <c r="BW61" s="185">
        <v>189822</v>
      </c>
      <c r="BX61" s="185">
        <v>4560486</v>
      </c>
      <c r="BY61" s="185">
        <v>3621016</v>
      </c>
      <c r="BZ61" s="185"/>
      <c r="CA61" s="185"/>
      <c r="CB61" s="185"/>
      <c r="CC61" s="185"/>
      <c r="CD61" s="252" t="s">
        <v>221</v>
      </c>
      <c r="CE61" s="195">
        <f t="shared" si="0"/>
        <v>187722105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3518364</v>
      </c>
      <c r="D62" s="195">
        <f t="shared" si="1"/>
        <v>2404589</v>
      </c>
      <c r="E62" s="195">
        <f t="shared" si="1"/>
        <v>6753376</v>
      </c>
      <c r="F62" s="195">
        <f t="shared" si="1"/>
        <v>4698607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2334641</v>
      </c>
      <c r="Q62" s="195">
        <f t="shared" si="1"/>
        <v>454403</v>
      </c>
      <c r="R62" s="195">
        <f t="shared" si="1"/>
        <v>39794</v>
      </c>
      <c r="S62" s="195">
        <f t="shared" si="1"/>
        <v>167277</v>
      </c>
      <c r="T62" s="195">
        <f t="shared" si="1"/>
        <v>860391</v>
      </c>
      <c r="U62" s="195">
        <f t="shared" si="1"/>
        <v>770580</v>
      </c>
      <c r="V62" s="195">
        <f t="shared" si="1"/>
        <v>0</v>
      </c>
      <c r="W62" s="195">
        <f t="shared" si="1"/>
        <v>159168</v>
      </c>
      <c r="X62" s="195">
        <f t="shared" si="1"/>
        <v>303347</v>
      </c>
      <c r="Y62" s="195">
        <f t="shared" si="1"/>
        <v>939949</v>
      </c>
      <c r="Z62" s="195">
        <f t="shared" si="1"/>
        <v>594496</v>
      </c>
      <c r="AA62" s="195">
        <f t="shared" si="1"/>
        <v>70794</v>
      </c>
      <c r="AB62" s="195">
        <f t="shared" si="1"/>
        <v>1315463</v>
      </c>
      <c r="AC62" s="195">
        <f t="shared" si="1"/>
        <v>716612</v>
      </c>
      <c r="AD62" s="195">
        <f t="shared" si="1"/>
        <v>0</v>
      </c>
      <c r="AE62" s="195">
        <f t="shared" si="1"/>
        <v>1308704</v>
      </c>
      <c r="AF62" s="195">
        <f t="shared" si="1"/>
        <v>0</v>
      </c>
      <c r="AG62" s="195">
        <f t="shared" si="1"/>
        <v>2740102</v>
      </c>
      <c r="AH62" s="195">
        <f t="shared" si="1"/>
        <v>0</v>
      </c>
      <c r="AI62" s="195">
        <f t="shared" si="1"/>
        <v>680565</v>
      </c>
      <c r="AJ62" s="195">
        <f t="shared" si="1"/>
        <v>9655660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313846</v>
      </c>
      <c r="AW62" s="195">
        <f t="shared" si="1"/>
        <v>0</v>
      </c>
      <c r="AX62" s="195">
        <f t="shared" si="1"/>
        <v>0</v>
      </c>
      <c r="AY62" s="195">
        <f>ROUND(AY47+AY48,0)</f>
        <v>677628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1063428</v>
      </c>
      <c r="BE62" s="195">
        <f t="shared" si="1"/>
        <v>409463</v>
      </c>
      <c r="BF62" s="195">
        <f t="shared" si="1"/>
        <v>705679</v>
      </c>
      <c r="BG62" s="195">
        <f t="shared" si="1"/>
        <v>74302</v>
      </c>
      <c r="BH62" s="195">
        <f t="shared" si="1"/>
        <v>0</v>
      </c>
      <c r="BI62" s="195">
        <f t="shared" si="1"/>
        <v>0</v>
      </c>
      <c r="BJ62" s="195">
        <f t="shared" si="1"/>
        <v>1289384</v>
      </c>
      <c r="BK62" s="195">
        <f t="shared" si="1"/>
        <v>4051923</v>
      </c>
      <c r="BL62" s="195">
        <f t="shared" si="1"/>
        <v>468077</v>
      </c>
      <c r="BM62" s="195">
        <f t="shared" si="1"/>
        <v>0</v>
      </c>
      <c r="BN62" s="195">
        <f t="shared" si="1"/>
        <v>316352</v>
      </c>
      <c r="BO62" s="195">
        <f t="shared" ref="BO62:CC62" si="2">ROUND(BO47+BO48,0)</f>
        <v>362814</v>
      </c>
      <c r="BP62" s="195">
        <f t="shared" si="2"/>
        <v>0</v>
      </c>
      <c r="BQ62" s="195">
        <f t="shared" si="2"/>
        <v>0</v>
      </c>
      <c r="BR62" s="195">
        <f t="shared" si="2"/>
        <v>20478</v>
      </c>
      <c r="BS62" s="195">
        <f t="shared" si="2"/>
        <v>29775</v>
      </c>
      <c r="BT62" s="195">
        <f t="shared" si="2"/>
        <v>136650</v>
      </c>
      <c r="BU62" s="195">
        <f t="shared" si="2"/>
        <v>0</v>
      </c>
      <c r="BV62" s="195">
        <f t="shared" si="2"/>
        <v>1247425</v>
      </c>
      <c r="BW62" s="195">
        <f t="shared" si="2"/>
        <v>47792</v>
      </c>
      <c r="BX62" s="195">
        <f t="shared" si="2"/>
        <v>1147734</v>
      </c>
      <c r="BY62" s="195">
        <f t="shared" si="2"/>
        <v>910806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53760438</v>
      </c>
      <c r="CF62" s="255"/>
    </row>
    <row r="63" spans="1:84" ht="12.65" customHeight="1" x14ac:dyDescent="0.35">
      <c r="A63" s="171" t="s">
        <v>236</v>
      </c>
      <c r="B63" s="175"/>
      <c r="C63" s="184">
        <v>900930</v>
      </c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1540</v>
      </c>
      <c r="Q63" s="185"/>
      <c r="R63" s="185">
        <v>579450</v>
      </c>
      <c r="S63" s="185"/>
      <c r="T63" s="185">
        <v>2701649</v>
      </c>
      <c r="U63" s="185"/>
      <c r="V63" s="185"/>
      <c r="W63" s="185"/>
      <c r="X63" s="185"/>
      <c r="Y63" s="185">
        <v>33878</v>
      </c>
      <c r="Z63" s="185"/>
      <c r="AA63" s="185"/>
      <c r="AB63" s="185"/>
      <c r="AC63" s="185">
        <v>562934</v>
      </c>
      <c r="AD63" s="185"/>
      <c r="AE63" s="185"/>
      <c r="AF63" s="185"/>
      <c r="AG63" s="185">
        <v>1740532</v>
      </c>
      <c r="AH63" s="185"/>
      <c r="AI63" s="185"/>
      <c r="AJ63" s="185">
        <v>-3966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1991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336060</v>
      </c>
      <c r="BK63" s="185">
        <v>214455</v>
      </c>
      <c r="BL63" s="185"/>
      <c r="BM63" s="185"/>
      <c r="BN63" s="185">
        <v>339666</v>
      </c>
      <c r="BO63" s="185">
        <v>147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7409266</v>
      </c>
      <c r="CF63" s="255"/>
    </row>
    <row r="64" spans="1:84" ht="12.65" customHeight="1" x14ac:dyDescent="0.35">
      <c r="A64" s="171" t="s">
        <v>237</v>
      </c>
      <c r="B64" s="175"/>
      <c r="C64" s="184">
        <v>1849505</v>
      </c>
      <c r="D64" s="184">
        <v>1002328</v>
      </c>
      <c r="E64" s="185">
        <v>1226545</v>
      </c>
      <c r="F64" s="185">
        <v>1776267</v>
      </c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18121266</v>
      </c>
      <c r="Q64" s="185">
        <v>73838</v>
      </c>
      <c r="R64" s="185">
        <v>461789</v>
      </c>
      <c r="S64" s="185">
        <v>161230</v>
      </c>
      <c r="T64" s="185">
        <v>17998260</v>
      </c>
      <c r="U64" s="185">
        <v>2110666</v>
      </c>
      <c r="V64" s="185"/>
      <c r="W64" s="185">
        <v>103012</v>
      </c>
      <c r="X64" s="185">
        <v>371408</v>
      </c>
      <c r="Y64" s="185">
        <v>260120</v>
      </c>
      <c r="Z64" s="185">
        <v>1477602</v>
      </c>
      <c r="AA64" s="185">
        <v>406968</v>
      </c>
      <c r="AB64" s="185">
        <v>20827391</v>
      </c>
      <c r="AC64" s="185">
        <v>910238</v>
      </c>
      <c r="AD64" s="185"/>
      <c r="AE64" s="185">
        <v>50124</v>
      </c>
      <c r="AF64" s="185"/>
      <c r="AG64" s="185">
        <v>1546638</v>
      </c>
      <c r="AH64" s="185"/>
      <c r="AI64" s="185">
        <v>493576</v>
      </c>
      <c r="AJ64" s="185">
        <v>1792750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65698</v>
      </c>
      <c r="AW64" s="185"/>
      <c r="AX64" s="185"/>
      <c r="AY64" s="185">
        <v>1650595</v>
      </c>
      <c r="AZ64" s="185"/>
      <c r="BA64" s="185">
        <v>22670</v>
      </c>
      <c r="BB64" s="185"/>
      <c r="BC64" s="185"/>
      <c r="BD64" s="185">
        <v>-1033393</v>
      </c>
      <c r="BE64" s="185">
        <v>255792</v>
      </c>
      <c r="BF64" s="185">
        <v>352432</v>
      </c>
      <c r="BG64" s="185">
        <v>9</v>
      </c>
      <c r="BH64" s="185">
        <v>-149</v>
      </c>
      <c r="BI64" s="185"/>
      <c r="BJ64" s="185">
        <v>9565</v>
      </c>
      <c r="BK64" s="185">
        <v>77764</v>
      </c>
      <c r="BL64" s="185">
        <v>23593</v>
      </c>
      <c r="BM64" s="185"/>
      <c r="BN64" s="185">
        <v>6414</v>
      </c>
      <c r="BO64" s="185">
        <v>56328</v>
      </c>
      <c r="BP64" s="185"/>
      <c r="BQ64" s="185"/>
      <c r="BR64" s="185"/>
      <c r="BS64" s="185">
        <v>48188</v>
      </c>
      <c r="BT64" s="185">
        <v>3246</v>
      </c>
      <c r="BU64" s="185">
        <v>101</v>
      </c>
      <c r="BV64" s="185">
        <v>1885</v>
      </c>
      <c r="BW64" s="185">
        <v>506</v>
      </c>
      <c r="BX64" s="185">
        <v>286174</v>
      </c>
      <c r="BY64" s="185">
        <v>44044</v>
      </c>
      <c r="BZ64" s="185"/>
      <c r="CA64" s="185"/>
      <c r="CB64" s="185"/>
      <c r="CC64" s="185"/>
      <c r="CD64" s="252" t="s">
        <v>221</v>
      </c>
      <c r="CE64" s="195">
        <f t="shared" si="0"/>
        <v>74892983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>
        <v>24855</v>
      </c>
      <c r="U65" s="185"/>
      <c r="V65" s="185"/>
      <c r="W65" s="185"/>
      <c r="X65" s="185"/>
      <c r="Y65" s="185"/>
      <c r="Z65" s="185">
        <v>81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60177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1833770</v>
      </c>
      <c r="BF65" s="185"/>
      <c r="BG65" s="185"/>
      <c r="BH65" s="185"/>
      <c r="BI65" s="185"/>
      <c r="BJ65" s="185"/>
      <c r="BK65" s="185">
        <v>2395</v>
      </c>
      <c r="BL65" s="185"/>
      <c r="BM65" s="185"/>
      <c r="BN65" s="185">
        <v>751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1922029</v>
      </c>
      <c r="CF65" s="255"/>
    </row>
    <row r="66" spans="1:84" ht="12.65" customHeight="1" x14ac:dyDescent="0.35">
      <c r="A66" s="171" t="s">
        <v>239</v>
      </c>
      <c r="B66" s="175"/>
      <c r="C66" s="184">
        <v>261642</v>
      </c>
      <c r="D66" s="184">
        <v>201857</v>
      </c>
      <c r="E66" s="184">
        <v>-6233715</v>
      </c>
      <c r="F66" s="184">
        <v>-1473730</v>
      </c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911711</v>
      </c>
      <c r="Q66" s="185">
        <v>5056</v>
      </c>
      <c r="R66" s="185">
        <v>-500</v>
      </c>
      <c r="S66" s="184">
        <v>1203</v>
      </c>
      <c r="T66" s="184">
        <v>16050</v>
      </c>
      <c r="U66" s="185">
        <v>10590871</v>
      </c>
      <c r="V66" s="185"/>
      <c r="W66" s="185">
        <v>2211</v>
      </c>
      <c r="X66" s="185">
        <v>9568</v>
      </c>
      <c r="Y66" s="185">
        <v>20862</v>
      </c>
      <c r="Z66" s="185">
        <v>25844</v>
      </c>
      <c r="AA66" s="185">
        <v>9572</v>
      </c>
      <c r="AB66" s="185">
        <v>2422780</v>
      </c>
      <c r="AC66" s="185">
        <v>676821</v>
      </c>
      <c r="AD66" s="185"/>
      <c r="AE66" s="185">
        <v>3491</v>
      </c>
      <c r="AF66" s="185"/>
      <c r="AG66" s="185">
        <v>223350</v>
      </c>
      <c r="AH66" s="185"/>
      <c r="AI66" s="185">
        <v>325</v>
      </c>
      <c r="AJ66" s="185">
        <v>223745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428</v>
      </c>
      <c r="AW66" s="185"/>
      <c r="AX66" s="185"/>
      <c r="AY66" s="185">
        <v>79314</v>
      </c>
      <c r="AZ66" s="185"/>
      <c r="BA66" s="185"/>
      <c r="BB66" s="185"/>
      <c r="BC66" s="185"/>
      <c r="BD66" s="185">
        <v>1241537</v>
      </c>
      <c r="BE66" s="185">
        <v>915689</v>
      </c>
      <c r="BF66" s="185">
        <v>70156</v>
      </c>
      <c r="BG66" s="185">
        <v>74</v>
      </c>
      <c r="BH66" s="185">
        <v>632</v>
      </c>
      <c r="BI66" s="185"/>
      <c r="BJ66" s="185">
        <v>941785</v>
      </c>
      <c r="BK66" s="185">
        <v>6164182</v>
      </c>
      <c r="BL66" s="185">
        <v>427</v>
      </c>
      <c r="BM66" s="185"/>
      <c r="BN66" s="185">
        <v>-1813212</v>
      </c>
      <c r="BO66" s="185">
        <v>18681</v>
      </c>
      <c r="BP66" s="185"/>
      <c r="BQ66" s="185"/>
      <c r="BR66" s="185">
        <v>576</v>
      </c>
      <c r="BS66" s="185"/>
      <c r="BT66" s="185">
        <v>24746</v>
      </c>
      <c r="BU66" s="185"/>
      <c r="BV66" s="185">
        <v>1059134</v>
      </c>
      <c r="BW66" s="185">
        <v>66135</v>
      </c>
      <c r="BX66" s="185">
        <v>321834</v>
      </c>
      <c r="BY66" s="185">
        <v>566</v>
      </c>
      <c r="BZ66" s="185"/>
      <c r="CA66" s="185"/>
      <c r="CB66" s="185"/>
      <c r="CC66" s="185">
        <v>409595</v>
      </c>
      <c r="CD66" s="252" t="s">
        <v>221</v>
      </c>
      <c r="CE66" s="195">
        <f t="shared" si="0"/>
        <v>17401293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249922</v>
      </c>
      <c r="D67" s="195">
        <f>ROUND(D51+D52,0)</f>
        <v>475729</v>
      </c>
      <c r="E67" s="195">
        <f t="shared" ref="E67:BP67" si="3">ROUND(E51+E52,0)</f>
        <v>80849</v>
      </c>
      <c r="F67" s="195">
        <f t="shared" si="3"/>
        <v>383215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1292940</v>
      </c>
      <c r="Q67" s="195">
        <f t="shared" si="3"/>
        <v>892</v>
      </c>
      <c r="R67" s="195">
        <f t="shared" si="3"/>
        <v>27697</v>
      </c>
      <c r="S67" s="195">
        <f t="shared" si="3"/>
        <v>127134</v>
      </c>
      <c r="T67" s="195">
        <f t="shared" si="3"/>
        <v>71037</v>
      </c>
      <c r="U67" s="195">
        <f t="shared" si="3"/>
        <v>73938</v>
      </c>
      <c r="V67" s="195">
        <f t="shared" si="3"/>
        <v>0</v>
      </c>
      <c r="W67" s="195">
        <f t="shared" si="3"/>
        <v>39307</v>
      </c>
      <c r="X67" s="195">
        <f t="shared" si="3"/>
        <v>375824</v>
      </c>
      <c r="Y67" s="195">
        <f t="shared" si="3"/>
        <v>546086</v>
      </c>
      <c r="Z67" s="195">
        <f t="shared" si="3"/>
        <v>327657</v>
      </c>
      <c r="AA67" s="195">
        <f t="shared" si="3"/>
        <v>191753</v>
      </c>
      <c r="AB67" s="195">
        <f t="shared" si="3"/>
        <v>166376</v>
      </c>
      <c r="AC67" s="195">
        <f t="shared" si="3"/>
        <v>151889</v>
      </c>
      <c r="AD67" s="195">
        <f t="shared" si="3"/>
        <v>0</v>
      </c>
      <c r="AE67" s="195">
        <f t="shared" si="3"/>
        <v>20094</v>
      </c>
      <c r="AF67" s="195">
        <f t="shared" si="3"/>
        <v>0</v>
      </c>
      <c r="AG67" s="195">
        <f t="shared" si="3"/>
        <v>52200</v>
      </c>
      <c r="AH67" s="195">
        <f t="shared" si="3"/>
        <v>0</v>
      </c>
      <c r="AI67" s="195">
        <f t="shared" si="3"/>
        <v>79776</v>
      </c>
      <c r="AJ67" s="195">
        <f t="shared" si="3"/>
        <v>358997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12284</v>
      </c>
      <c r="AW67" s="195">
        <f t="shared" si="3"/>
        <v>0</v>
      </c>
      <c r="AX67" s="195">
        <f t="shared" si="3"/>
        <v>0</v>
      </c>
      <c r="AY67" s="195">
        <f t="shared" si="3"/>
        <v>40135</v>
      </c>
      <c r="AZ67" s="195">
        <f>ROUND(AZ51+AZ52,0)</f>
        <v>0</v>
      </c>
      <c r="BA67" s="195">
        <f>ROUND(BA51+BA52,0)</f>
        <v>758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6121131</v>
      </c>
      <c r="BF67" s="195">
        <f t="shared" si="3"/>
        <v>8004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928</v>
      </c>
      <c r="BL67" s="195">
        <f t="shared" si="3"/>
        <v>490</v>
      </c>
      <c r="BM67" s="195">
        <f t="shared" si="3"/>
        <v>0</v>
      </c>
      <c r="BN67" s="195">
        <f t="shared" si="3"/>
        <v>16054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3432</v>
      </c>
      <c r="BT67" s="195">
        <f t="shared" si="4"/>
        <v>141</v>
      </c>
      <c r="BU67" s="195">
        <f t="shared" si="4"/>
        <v>1127</v>
      </c>
      <c r="BV67" s="195">
        <f t="shared" si="4"/>
        <v>4977</v>
      </c>
      <c r="BW67" s="195">
        <f t="shared" si="4"/>
        <v>1047</v>
      </c>
      <c r="BX67" s="195">
        <f t="shared" si="4"/>
        <v>117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11303937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3133161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3133161</v>
      </c>
      <c r="CF68" s="255"/>
    </row>
    <row r="69" spans="1:84" ht="12.65" customHeight="1" x14ac:dyDescent="0.35">
      <c r="A69" s="171" t="s">
        <v>241</v>
      </c>
      <c r="B69" s="175"/>
      <c r="C69" s="184">
        <v>59420</v>
      </c>
      <c r="D69" s="184">
        <v>49201</v>
      </c>
      <c r="E69" s="185">
        <v>157311</v>
      </c>
      <c r="F69" s="185">
        <v>25873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358369</v>
      </c>
      <c r="Q69" s="185">
        <v>827</v>
      </c>
      <c r="R69" s="224"/>
      <c r="S69" s="185">
        <v>75715</v>
      </c>
      <c r="T69" s="184">
        <v>351491</v>
      </c>
      <c r="U69" s="185">
        <v>24931</v>
      </c>
      <c r="V69" s="185"/>
      <c r="W69" s="184">
        <v>3050</v>
      </c>
      <c r="X69" s="185">
        <v>400</v>
      </c>
      <c r="Y69" s="185">
        <v>255309</v>
      </c>
      <c r="Z69" s="185">
        <v>320080</v>
      </c>
      <c r="AA69" s="185">
        <v>10757</v>
      </c>
      <c r="AB69" s="185">
        <v>-265965</v>
      </c>
      <c r="AC69" s="185">
        <v>27063</v>
      </c>
      <c r="AD69" s="185"/>
      <c r="AE69" s="185">
        <v>348166</v>
      </c>
      <c r="AF69" s="185"/>
      <c r="AG69" s="185">
        <v>44070</v>
      </c>
      <c r="AH69" s="185"/>
      <c r="AI69" s="185">
        <v>2274</v>
      </c>
      <c r="AJ69" s="185">
        <v>1952134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60045</v>
      </c>
      <c r="AW69" s="185"/>
      <c r="AX69" s="185"/>
      <c r="AY69" s="185">
        <v>-28098</v>
      </c>
      <c r="AZ69" s="185"/>
      <c r="BA69" s="185"/>
      <c r="BB69" s="185"/>
      <c r="BC69" s="185">
        <v>4000</v>
      </c>
      <c r="BD69" s="185">
        <v>-782075</v>
      </c>
      <c r="BE69" s="185">
        <v>19781</v>
      </c>
      <c r="BF69" s="185">
        <v>2022</v>
      </c>
      <c r="BG69" s="185"/>
      <c r="BH69" s="224"/>
      <c r="BI69" s="185">
        <v>57</v>
      </c>
      <c r="BJ69" s="185">
        <v>14822</v>
      </c>
      <c r="BK69" s="185">
        <v>776445</v>
      </c>
      <c r="BL69" s="185">
        <v>13395</v>
      </c>
      <c r="BM69" s="185"/>
      <c r="BN69" s="185">
        <v>278329</v>
      </c>
      <c r="BO69" s="185"/>
      <c r="BP69" s="185"/>
      <c r="BQ69" s="185"/>
      <c r="BR69" s="185">
        <v>12518</v>
      </c>
      <c r="BS69" s="185">
        <v>2432</v>
      </c>
      <c r="BT69" s="185">
        <v>9269</v>
      </c>
      <c r="BU69" s="185">
        <v>5593</v>
      </c>
      <c r="BV69" s="185">
        <v>10254</v>
      </c>
      <c r="BW69" s="185">
        <v>561</v>
      </c>
      <c r="BX69" s="185">
        <v>-256474</v>
      </c>
      <c r="BY69" s="185">
        <v>80193</v>
      </c>
      <c r="BZ69" s="185"/>
      <c r="CA69" s="185">
        <v>89</v>
      </c>
      <c r="CB69" s="185"/>
      <c r="CC69" s="185"/>
      <c r="CD69" s="188">
        <v>14681559</v>
      </c>
      <c r="CE69" s="195">
        <f t="shared" si="0"/>
        <v>18705193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>
        <v>250000</v>
      </c>
      <c r="F70" s="185">
        <v>15908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>
        <v>3312</v>
      </c>
      <c r="U70" s="185"/>
      <c r="V70" s="184"/>
      <c r="W70" s="184"/>
      <c r="X70" s="185"/>
      <c r="Y70" s="185">
        <v>2500</v>
      </c>
      <c r="Z70" s="185"/>
      <c r="AA70" s="185"/>
      <c r="AB70" s="185">
        <v>11850155</v>
      </c>
      <c r="AC70" s="185"/>
      <c r="AD70" s="185"/>
      <c r="AE70" s="185">
        <v>120</v>
      </c>
      <c r="AF70" s="185"/>
      <c r="AG70" s="185"/>
      <c r="AH70" s="185"/>
      <c r="AI70" s="185"/>
      <c r="AJ70" s="185">
        <v>414181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1205231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924613</v>
      </c>
      <c r="BL70" s="185"/>
      <c r="BM70" s="185"/>
      <c r="BN70" s="185">
        <v>-2630871</v>
      </c>
      <c r="BO70" s="185"/>
      <c r="BP70" s="185"/>
      <c r="BQ70" s="185"/>
      <c r="BR70" s="185"/>
      <c r="BS70" s="185">
        <v>60781</v>
      </c>
      <c r="BT70" s="185"/>
      <c r="BU70" s="185"/>
      <c r="BV70" s="185"/>
      <c r="BW70" s="185"/>
      <c r="BX70" s="185"/>
      <c r="BY70" s="185">
        <v>150</v>
      </c>
      <c r="BZ70" s="185"/>
      <c r="CA70" s="185"/>
      <c r="CB70" s="185"/>
      <c r="CC70" s="185"/>
      <c r="CD70" s="188">
        <v>7429091</v>
      </c>
      <c r="CE70" s="195">
        <f t="shared" si="0"/>
        <v>19525171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20824951</v>
      </c>
      <c r="D71" s="195">
        <f t="shared" ref="D71:AI71" si="5">SUM(D61:D69)-D70</f>
        <v>13686643</v>
      </c>
      <c r="E71" s="195">
        <f t="shared" si="5"/>
        <v>23015064</v>
      </c>
      <c r="F71" s="195">
        <f t="shared" si="5"/>
        <v>23095408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31713001</v>
      </c>
      <c r="Q71" s="195">
        <f t="shared" si="5"/>
        <v>2340311</v>
      </c>
      <c r="R71" s="195">
        <f t="shared" si="5"/>
        <v>1266434</v>
      </c>
      <c r="S71" s="195">
        <f t="shared" si="5"/>
        <v>1197590</v>
      </c>
      <c r="T71" s="195">
        <f t="shared" si="5"/>
        <v>25437977</v>
      </c>
      <c r="U71" s="195">
        <f t="shared" si="5"/>
        <v>16631756</v>
      </c>
      <c r="V71" s="195">
        <f t="shared" si="5"/>
        <v>0</v>
      </c>
      <c r="W71" s="195">
        <f t="shared" si="5"/>
        <v>939538</v>
      </c>
      <c r="X71" s="195">
        <f t="shared" si="5"/>
        <v>2266537</v>
      </c>
      <c r="Y71" s="195">
        <f t="shared" si="5"/>
        <v>5790579</v>
      </c>
      <c r="Z71" s="195">
        <f t="shared" si="5"/>
        <v>5109248</v>
      </c>
      <c r="AA71" s="195">
        <f t="shared" si="5"/>
        <v>971294</v>
      </c>
      <c r="AB71" s="195">
        <f t="shared" si="5"/>
        <v>17845667</v>
      </c>
      <c r="AC71" s="195">
        <f t="shared" si="5"/>
        <v>5889749</v>
      </c>
      <c r="AD71" s="195">
        <f t="shared" si="5"/>
        <v>0</v>
      </c>
      <c r="AE71" s="195">
        <f t="shared" si="5"/>
        <v>6931724</v>
      </c>
      <c r="AF71" s="195">
        <f t="shared" si="5"/>
        <v>0</v>
      </c>
      <c r="AG71" s="195">
        <f t="shared" si="5"/>
        <v>17228586</v>
      </c>
      <c r="AH71" s="195">
        <f t="shared" si="5"/>
        <v>0</v>
      </c>
      <c r="AI71" s="195">
        <f t="shared" si="5"/>
        <v>3962182</v>
      </c>
      <c r="AJ71" s="195">
        <f t="shared" ref="AJ71:BO71" si="6">SUM(AJ61:AJ69)-AJ70</f>
        <v>37660199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1701844</v>
      </c>
      <c r="AW71" s="195">
        <f t="shared" si="6"/>
        <v>0</v>
      </c>
      <c r="AX71" s="195">
        <f t="shared" si="6"/>
        <v>0</v>
      </c>
      <c r="AY71" s="195">
        <f t="shared" si="6"/>
        <v>3902060</v>
      </c>
      <c r="AZ71" s="195">
        <f t="shared" si="6"/>
        <v>0</v>
      </c>
      <c r="BA71" s="195">
        <f t="shared" si="6"/>
        <v>23428</v>
      </c>
      <c r="BB71" s="195">
        <f t="shared" si="6"/>
        <v>0</v>
      </c>
      <c r="BC71" s="195">
        <f t="shared" si="6"/>
        <v>4000</v>
      </c>
      <c r="BD71" s="195">
        <f t="shared" si="6"/>
        <v>4717279</v>
      </c>
      <c r="BE71" s="195">
        <f t="shared" si="6"/>
        <v>11183495</v>
      </c>
      <c r="BF71" s="195">
        <f t="shared" si="6"/>
        <v>3939415</v>
      </c>
      <c r="BG71" s="195">
        <f t="shared" si="6"/>
        <v>369184</v>
      </c>
      <c r="BH71" s="195">
        <f t="shared" si="6"/>
        <v>483</v>
      </c>
      <c r="BI71" s="195">
        <f t="shared" si="6"/>
        <v>57</v>
      </c>
      <c r="BJ71" s="195">
        <f t="shared" si="6"/>
        <v>7715969</v>
      </c>
      <c r="BK71" s="195">
        <f t="shared" si="6"/>
        <v>26468223</v>
      </c>
      <c r="BL71" s="195">
        <f t="shared" si="6"/>
        <v>2363440</v>
      </c>
      <c r="BM71" s="195">
        <f t="shared" si="6"/>
        <v>0</v>
      </c>
      <c r="BN71" s="195">
        <f t="shared" si="6"/>
        <v>3029574</v>
      </c>
      <c r="BO71" s="195">
        <f t="shared" si="6"/>
        <v>556460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114985</v>
      </c>
      <c r="BS71" s="195">
        <f t="shared" si="7"/>
        <v>141419</v>
      </c>
      <c r="BT71" s="195">
        <f t="shared" si="7"/>
        <v>716844</v>
      </c>
      <c r="BU71" s="195">
        <f t="shared" si="7"/>
        <v>6821</v>
      </c>
      <c r="BV71" s="195">
        <f t="shared" si="7"/>
        <v>7281455</v>
      </c>
      <c r="BW71" s="195">
        <f t="shared" si="7"/>
        <v>305863</v>
      </c>
      <c r="BX71" s="195">
        <f t="shared" si="7"/>
        <v>6059871</v>
      </c>
      <c r="BY71" s="195">
        <f t="shared" si="7"/>
        <v>4656475</v>
      </c>
      <c r="BZ71" s="195">
        <f t="shared" si="7"/>
        <v>0</v>
      </c>
      <c r="CA71" s="195">
        <f t="shared" si="7"/>
        <v>89</v>
      </c>
      <c r="CB71" s="195">
        <f t="shared" si="7"/>
        <v>0</v>
      </c>
      <c r="CC71" s="195">
        <f t="shared" si="7"/>
        <v>409595</v>
      </c>
      <c r="CD71" s="248">
        <f>CD69-CD70</f>
        <v>7252468</v>
      </c>
      <c r="CE71" s="195">
        <f>SUM(CE61:CE69)-CE70</f>
        <v>356725234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73278374</v>
      </c>
      <c r="D73" s="184">
        <v>55311937</v>
      </c>
      <c r="E73" s="185">
        <v>46001578</v>
      </c>
      <c r="F73" s="185">
        <v>70175879</v>
      </c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41839825</v>
      </c>
      <c r="Q73" s="185">
        <v>4926308</v>
      </c>
      <c r="R73" s="185">
        <v>10287027</v>
      </c>
      <c r="S73" s="185"/>
      <c r="T73" s="185">
        <v>1151769</v>
      </c>
      <c r="U73" s="185">
        <v>41007619</v>
      </c>
      <c r="V73" s="185"/>
      <c r="W73" s="185">
        <v>4076361</v>
      </c>
      <c r="X73" s="185">
        <v>16643105</v>
      </c>
      <c r="Y73" s="185">
        <v>5478136</v>
      </c>
      <c r="Z73" s="185">
        <v>4858164</v>
      </c>
      <c r="AA73" s="185">
        <v>671194.26</v>
      </c>
      <c r="AB73" s="185">
        <v>55978184.049999997</v>
      </c>
      <c r="AC73" s="185">
        <v>30087316.879999999</v>
      </c>
      <c r="AD73" s="185"/>
      <c r="AE73" s="185">
        <v>9542842.1699999999</v>
      </c>
      <c r="AF73" s="185"/>
      <c r="AG73" s="185">
        <v>37766994.700000003</v>
      </c>
      <c r="AH73" s="185"/>
      <c r="AI73" s="185">
        <v>1007505.96</v>
      </c>
      <c r="AJ73" s="185">
        <v>15841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847211.75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510953172.76999998</v>
      </c>
      <c r="CF73" s="255"/>
    </row>
    <row r="74" spans="1:84" ht="12.65" customHeight="1" x14ac:dyDescent="0.35">
      <c r="A74" s="171" t="s">
        <v>246</v>
      </c>
      <c r="B74" s="175"/>
      <c r="C74" s="184">
        <v>1237764</v>
      </c>
      <c r="D74" s="184">
        <v>5306736</v>
      </c>
      <c r="E74" s="185">
        <v>23105559</v>
      </c>
      <c r="F74" s="185">
        <v>6152894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82938403</v>
      </c>
      <c r="Q74" s="185">
        <v>10319113</v>
      </c>
      <c r="R74" s="185">
        <v>19272602</v>
      </c>
      <c r="S74" s="185"/>
      <c r="T74" s="185">
        <v>82964734</v>
      </c>
      <c r="U74" s="185">
        <v>43251555</v>
      </c>
      <c r="V74" s="185"/>
      <c r="W74" s="185">
        <v>15793868</v>
      </c>
      <c r="X74" s="185">
        <v>56935258</v>
      </c>
      <c r="Y74" s="185">
        <v>28495858</v>
      </c>
      <c r="Z74" s="185">
        <v>28939369</v>
      </c>
      <c r="AA74" s="185">
        <v>6732249.2599999998</v>
      </c>
      <c r="AB74" s="185">
        <v>38552734.090000004</v>
      </c>
      <c r="AC74" s="185">
        <v>20999013.16</v>
      </c>
      <c r="AD74" s="185"/>
      <c r="AE74" s="185">
        <v>11793633.690000001</v>
      </c>
      <c r="AF74" s="185"/>
      <c r="AG74" s="185">
        <v>163056132</v>
      </c>
      <c r="AH74" s="185"/>
      <c r="AI74" s="185">
        <v>10351046.99</v>
      </c>
      <c r="AJ74" s="185">
        <v>42391301.340000004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2227229.87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700817053.4000001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74516138</v>
      </c>
      <c r="D75" s="195">
        <f t="shared" si="9"/>
        <v>60618673</v>
      </c>
      <c r="E75" s="195">
        <f t="shared" si="9"/>
        <v>69107137</v>
      </c>
      <c r="F75" s="195">
        <f t="shared" si="9"/>
        <v>76328773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124778228</v>
      </c>
      <c r="Q75" s="195">
        <f t="shared" si="9"/>
        <v>15245421</v>
      </c>
      <c r="R75" s="195">
        <f t="shared" si="9"/>
        <v>29559629</v>
      </c>
      <c r="S75" s="195">
        <f t="shared" si="9"/>
        <v>0</v>
      </c>
      <c r="T75" s="195">
        <f t="shared" si="9"/>
        <v>84116503</v>
      </c>
      <c r="U75" s="195">
        <f t="shared" si="9"/>
        <v>84259174</v>
      </c>
      <c r="V75" s="195">
        <f t="shared" si="9"/>
        <v>0</v>
      </c>
      <c r="W75" s="195">
        <f t="shared" si="9"/>
        <v>19870229</v>
      </c>
      <c r="X75" s="195">
        <f t="shared" si="9"/>
        <v>73578363</v>
      </c>
      <c r="Y75" s="195">
        <f t="shared" si="9"/>
        <v>33973994</v>
      </c>
      <c r="Z75" s="195">
        <f t="shared" si="9"/>
        <v>33797533</v>
      </c>
      <c r="AA75" s="195">
        <f t="shared" si="9"/>
        <v>7403443.5199999996</v>
      </c>
      <c r="AB75" s="195">
        <f t="shared" si="9"/>
        <v>94530918.140000001</v>
      </c>
      <c r="AC75" s="195">
        <f t="shared" si="9"/>
        <v>51086330.039999999</v>
      </c>
      <c r="AD75" s="195">
        <f t="shared" si="9"/>
        <v>0</v>
      </c>
      <c r="AE75" s="195">
        <f t="shared" si="9"/>
        <v>21336475.859999999</v>
      </c>
      <c r="AF75" s="195">
        <f t="shared" si="9"/>
        <v>0</v>
      </c>
      <c r="AG75" s="195">
        <f t="shared" si="9"/>
        <v>200823126.69999999</v>
      </c>
      <c r="AH75" s="195">
        <f t="shared" si="9"/>
        <v>0</v>
      </c>
      <c r="AI75" s="195">
        <f t="shared" si="9"/>
        <v>11358552.949999999</v>
      </c>
      <c r="AJ75" s="195">
        <f t="shared" si="9"/>
        <v>42407142.340000004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3074441.62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1211770226.1699998</v>
      </c>
      <c r="CF75" s="255"/>
    </row>
    <row r="76" spans="1:84" ht="12.65" customHeight="1" x14ac:dyDescent="0.35">
      <c r="A76" s="171" t="s">
        <v>248</v>
      </c>
      <c r="B76" s="175"/>
      <c r="C76" s="184">
        <v>37006</v>
      </c>
      <c r="D76" s="184">
        <v>44853</v>
      </c>
      <c r="E76" s="185">
        <v>60565</v>
      </c>
      <c r="F76" s="185">
        <v>47997</v>
      </c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51216</v>
      </c>
      <c r="Q76" s="185">
        <v>8299</v>
      </c>
      <c r="R76" s="185">
        <v>811</v>
      </c>
      <c r="S76" s="185">
        <v>11225</v>
      </c>
      <c r="T76" s="185">
        <v>293</v>
      </c>
      <c r="U76" s="185">
        <v>8690</v>
      </c>
      <c r="V76" s="185"/>
      <c r="W76" s="185">
        <v>1199</v>
      </c>
      <c r="X76" s="185">
        <v>2705</v>
      </c>
      <c r="Y76" s="185">
        <v>8954</v>
      </c>
      <c r="Z76" s="185">
        <v>4149</v>
      </c>
      <c r="AA76" s="185">
        <v>856</v>
      </c>
      <c r="AB76" s="185">
        <v>6642</v>
      </c>
      <c r="AC76" s="185">
        <v>3102</v>
      </c>
      <c r="AD76" s="185"/>
      <c r="AE76" s="185">
        <v>2348</v>
      </c>
      <c r="AF76" s="185"/>
      <c r="AG76" s="185">
        <v>27326</v>
      </c>
      <c r="AH76" s="185"/>
      <c r="AI76" s="185">
        <v>18359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21752</v>
      </c>
      <c r="AZ76" s="185"/>
      <c r="BA76" s="185">
        <v>3599</v>
      </c>
      <c r="BB76" s="185"/>
      <c r="BC76" s="185"/>
      <c r="BD76" s="185"/>
      <c r="BE76" s="185">
        <v>59005</v>
      </c>
      <c r="BF76" s="185">
        <v>4065</v>
      </c>
      <c r="BG76" s="185">
        <v>4069</v>
      </c>
      <c r="BH76" s="185">
        <v>1182</v>
      </c>
      <c r="BI76" s="185"/>
      <c r="BJ76" s="185"/>
      <c r="BK76" s="185">
        <v>698</v>
      </c>
      <c r="BL76" s="185">
        <v>2953</v>
      </c>
      <c r="BM76" s="185"/>
      <c r="BN76" s="185">
        <v>1429</v>
      </c>
      <c r="BO76" s="185">
        <v>333</v>
      </c>
      <c r="BP76" s="185"/>
      <c r="BQ76" s="185"/>
      <c r="BR76" s="185">
        <v>110</v>
      </c>
      <c r="BS76" s="185">
        <v>2762</v>
      </c>
      <c r="BT76" s="185">
        <v>1255</v>
      </c>
      <c r="BU76" s="185"/>
      <c r="BV76" s="185">
        <v>2620</v>
      </c>
      <c r="BW76" s="185">
        <v>1036</v>
      </c>
      <c r="BX76" s="185">
        <v>239</v>
      </c>
      <c r="BY76" s="185">
        <v>2090</v>
      </c>
      <c r="BZ76" s="185"/>
      <c r="CA76" s="185">
        <v>85</v>
      </c>
      <c r="CB76" s="185"/>
      <c r="CC76" s="185">
        <v>207</v>
      </c>
      <c r="CD76" s="252" t="s">
        <v>221</v>
      </c>
      <c r="CE76" s="195">
        <f t="shared" si="8"/>
        <v>456084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27406</v>
      </c>
      <c r="D77" s="184">
        <v>37681</v>
      </c>
      <c r="E77" s="184">
        <v>84954</v>
      </c>
      <c r="F77" s="184">
        <v>56152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644</v>
      </c>
      <c r="Q77" s="184"/>
      <c r="R77" s="184"/>
      <c r="S77" s="184"/>
      <c r="T77" s="184"/>
      <c r="U77" s="184"/>
      <c r="V77" s="184"/>
      <c r="W77" s="184"/>
      <c r="X77" s="184"/>
      <c r="Y77" s="184">
        <v>164</v>
      </c>
      <c r="Z77" s="184"/>
      <c r="AA77" s="184"/>
      <c r="AB77" s="184"/>
      <c r="AC77" s="184"/>
      <c r="AD77" s="184"/>
      <c r="AE77" s="184"/>
      <c r="AF77" s="184"/>
      <c r="AG77" s="184">
        <v>4400</v>
      </c>
      <c r="AH77" s="184"/>
      <c r="AI77" s="184">
        <v>6282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217683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13785</v>
      </c>
      <c r="D78" s="184">
        <v>11709</v>
      </c>
      <c r="E78" s="184">
        <v>18745</v>
      </c>
      <c r="F78" s="184">
        <v>19085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2746</v>
      </c>
      <c r="Q78" s="184">
        <v>819</v>
      </c>
      <c r="R78" s="184">
        <v>15</v>
      </c>
      <c r="S78" s="184">
        <v>747</v>
      </c>
      <c r="T78" s="184">
        <v>636</v>
      </c>
      <c r="U78" s="184">
        <v>779</v>
      </c>
      <c r="V78" s="184"/>
      <c r="W78" s="184">
        <v>91</v>
      </c>
      <c r="X78" s="184"/>
      <c r="Y78" s="184">
        <v>418</v>
      </c>
      <c r="Z78" s="184">
        <v>1070</v>
      </c>
      <c r="AA78" s="184">
        <v>188</v>
      </c>
      <c r="AB78" s="184">
        <v>942</v>
      </c>
      <c r="AC78" s="184">
        <v>374</v>
      </c>
      <c r="AD78" s="184"/>
      <c r="AE78" s="184">
        <v>1511</v>
      </c>
      <c r="AF78" s="184"/>
      <c r="AG78" s="184">
        <v>14940</v>
      </c>
      <c r="AH78" s="184"/>
      <c r="AI78" s="184">
        <v>6089</v>
      </c>
      <c r="AJ78" s="184">
        <v>734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142</v>
      </c>
      <c r="AW78" s="184"/>
      <c r="AX78" s="252" t="s">
        <v>221</v>
      </c>
      <c r="AY78" s="252" t="s">
        <v>221</v>
      </c>
      <c r="AZ78" s="252" t="s">
        <v>221</v>
      </c>
      <c r="BA78" s="184">
        <v>5921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5</v>
      </c>
      <c r="BI78" s="184"/>
      <c r="BJ78" s="252" t="s">
        <v>221</v>
      </c>
      <c r="BK78" s="184"/>
      <c r="BL78" s="184">
        <v>45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78</v>
      </c>
      <c r="BT78" s="184">
        <v>15</v>
      </c>
      <c r="BU78" s="184">
        <v>15</v>
      </c>
      <c r="BV78" s="184">
        <v>374</v>
      </c>
      <c r="BW78" s="184">
        <v>31</v>
      </c>
      <c r="BX78" s="184">
        <v>52</v>
      </c>
      <c r="BY78" s="184">
        <v>15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102116</v>
      </c>
      <c r="CF78" s="195"/>
    </row>
    <row r="79" spans="1:84" ht="12.65" customHeight="1" x14ac:dyDescent="0.35">
      <c r="A79" s="171" t="s">
        <v>251</v>
      </c>
      <c r="B79" s="175"/>
      <c r="C79" s="225">
        <v>202044</v>
      </c>
      <c r="D79" s="225">
        <v>198225</v>
      </c>
      <c r="E79" s="184">
        <v>252128</v>
      </c>
      <c r="F79" s="184">
        <v>272792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135464</v>
      </c>
      <c r="Q79" s="184">
        <v>20229</v>
      </c>
      <c r="R79" s="184"/>
      <c r="S79" s="184"/>
      <c r="T79" s="184">
        <v>18842</v>
      </c>
      <c r="U79" s="184">
        <v>142</v>
      </c>
      <c r="V79" s="184"/>
      <c r="W79" s="184"/>
      <c r="X79" s="184"/>
      <c r="Y79" s="184">
        <v>110819</v>
      </c>
      <c r="Z79" s="184">
        <v>18877</v>
      </c>
      <c r="AA79" s="184"/>
      <c r="AB79" s="184"/>
      <c r="AC79" s="184">
        <v>12961</v>
      </c>
      <c r="AD79" s="184"/>
      <c r="AE79" s="184">
        <v>12988</v>
      </c>
      <c r="AF79" s="184"/>
      <c r="AG79" s="184">
        <v>308490</v>
      </c>
      <c r="AH79" s="184"/>
      <c r="AI79" s="184">
        <v>52670</v>
      </c>
      <c r="AJ79" s="184">
        <v>29770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2103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>
        <v>277</v>
      </c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1648821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98.02</v>
      </c>
      <c r="D80" s="187">
        <v>66.91</v>
      </c>
      <c r="E80" s="187">
        <v>84.44</v>
      </c>
      <c r="F80" s="187">
        <v>113.66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38.590000000000003</v>
      </c>
      <c r="Q80" s="187">
        <v>12</v>
      </c>
      <c r="R80" s="187"/>
      <c r="S80" s="187"/>
      <c r="T80" s="187">
        <v>17</v>
      </c>
      <c r="U80" s="187"/>
      <c r="V80" s="187"/>
      <c r="W80" s="187">
        <v>0.15</v>
      </c>
      <c r="X80" s="187">
        <v>0.18</v>
      </c>
      <c r="Y80" s="187">
        <v>1.48</v>
      </c>
      <c r="Z80" s="187">
        <v>6.59</v>
      </c>
      <c r="AA80" s="187"/>
      <c r="AB80" s="187"/>
      <c r="AC80" s="187"/>
      <c r="AD80" s="187"/>
      <c r="AE80" s="187"/>
      <c r="AF80" s="187"/>
      <c r="AG80" s="187">
        <v>75.31</v>
      </c>
      <c r="AH80" s="187"/>
      <c r="AI80" s="187">
        <v>19.21</v>
      </c>
      <c r="AJ80" s="187">
        <v>12.61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4.6399999999999997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550.79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1281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1283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1282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1273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1279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13017</v>
      </c>
      <c r="D111" s="174">
        <v>54711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3379</v>
      </c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54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112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211</v>
      </c>
    </row>
    <row r="128" spans="1:5" ht="12.65" customHeight="1" x14ac:dyDescent="0.35">
      <c r="A128" s="173" t="s">
        <v>292</v>
      </c>
      <c r="B128" s="172" t="s">
        <v>256</v>
      </c>
      <c r="C128" s="189">
        <v>220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4812</v>
      </c>
      <c r="C138" s="189">
        <v>3089</v>
      </c>
      <c r="D138" s="174">
        <v>5004</v>
      </c>
      <c r="E138" s="175">
        <f>SUM(B138:D138)</f>
        <v>12905</v>
      </c>
    </row>
    <row r="139" spans="1:6" ht="12.65" customHeight="1" x14ac:dyDescent="0.35">
      <c r="A139" s="173" t="s">
        <v>215</v>
      </c>
      <c r="B139" s="174">
        <v>25616</v>
      </c>
      <c r="C139" s="189">
        <v>12536</v>
      </c>
      <c r="D139" s="174">
        <v>16126</v>
      </c>
      <c r="E139" s="175">
        <f>SUM(B139:D139)</f>
        <v>54278</v>
      </c>
    </row>
    <row r="140" spans="1:6" ht="12.65" customHeight="1" x14ac:dyDescent="0.35">
      <c r="A140" s="173" t="s">
        <v>298</v>
      </c>
      <c r="B140" s="174">
        <v>117292</v>
      </c>
      <c r="C140" s="174">
        <v>69249</v>
      </c>
      <c r="D140" s="174">
        <v>118593</v>
      </c>
      <c r="E140" s="175">
        <f>SUM(B140:D140)</f>
        <v>305134</v>
      </c>
    </row>
    <row r="141" spans="1:6" ht="12.65" customHeight="1" x14ac:dyDescent="0.35">
      <c r="A141" s="173" t="s">
        <v>245</v>
      </c>
      <c r="B141" s="174">
        <v>251728621</v>
      </c>
      <c r="C141" s="189">
        <v>108887147</v>
      </c>
      <c r="D141" s="174">
        <v>150337405</v>
      </c>
      <c r="E141" s="175">
        <f>SUM(B141:D141)</f>
        <v>510953173</v>
      </c>
      <c r="F141" s="199"/>
    </row>
    <row r="142" spans="1:6" ht="12.65" customHeight="1" x14ac:dyDescent="0.35">
      <c r="A142" s="173" t="s">
        <v>246</v>
      </c>
      <c r="B142" s="174">
        <v>280190409</v>
      </c>
      <c r="C142" s="189">
        <v>135029123</v>
      </c>
      <c r="D142" s="174">
        <v>285597520</v>
      </c>
      <c r="E142" s="175">
        <f>SUM(B142:D142)</f>
        <v>700817052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13008329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448394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1454326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27670174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10946387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27075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205752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53760437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3133161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654150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3787311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3872304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313728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4186032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55640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14680974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14736614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10473157</v>
      </c>
      <c r="C195" s="189"/>
      <c r="D195" s="174"/>
      <c r="E195" s="175">
        <f t="shared" ref="E195:E203" si="10">SUM(B195:C195)-D195</f>
        <v>10473157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247743470</v>
      </c>
      <c r="C197" s="189">
        <v>1032284</v>
      </c>
      <c r="D197" s="174"/>
      <c r="E197" s="175">
        <f t="shared" si="10"/>
        <v>248775754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82237927</v>
      </c>
      <c r="C200" s="189">
        <v>1779798</v>
      </c>
      <c r="D200" s="174">
        <v>432770</v>
      </c>
      <c r="E200" s="175">
        <f t="shared" si="10"/>
        <v>83584955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1182857</v>
      </c>
      <c r="C203" s="189">
        <v>3335119</v>
      </c>
      <c r="D203" s="174">
        <v>2807723</v>
      </c>
      <c r="E203" s="175">
        <f t="shared" si="10"/>
        <v>1710253</v>
      </c>
    </row>
    <row r="204" spans="1:8" ht="12.65" customHeight="1" x14ac:dyDescent="0.35">
      <c r="A204" s="173" t="s">
        <v>203</v>
      </c>
      <c r="B204" s="175">
        <f>SUM(B195:B203)</f>
        <v>341637411</v>
      </c>
      <c r="C204" s="191">
        <f>SUM(C195:C203)</f>
        <v>6147201</v>
      </c>
      <c r="D204" s="175">
        <f>SUM(D195:D203)</f>
        <v>3240493</v>
      </c>
      <c r="E204" s="175">
        <f>SUM(E195:E203)</f>
        <v>344544119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78050</v>
      </c>
      <c r="C209" s="189">
        <v>28162</v>
      </c>
      <c r="D209" s="174"/>
      <c r="E209" s="175">
        <f t="shared" ref="E209:E216" si="11">SUM(B209:C209)-D209</f>
        <v>106212</v>
      </c>
      <c r="H209" s="262"/>
    </row>
    <row r="210" spans="1:8" ht="12.65" customHeight="1" x14ac:dyDescent="0.35">
      <c r="A210" s="173" t="s">
        <v>334</v>
      </c>
      <c r="B210" s="174">
        <v>129203442</v>
      </c>
      <c r="C210" s="189">
        <v>7408661</v>
      </c>
      <c r="D210" s="174"/>
      <c r="E210" s="175">
        <f t="shared" si="11"/>
        <v>136612103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66984900</v>
      </c>
      <c r="C213" s="189">
        <v>4831131</v>
      </c>
      <c r="D213" s="174">
        <v>409222</v>
      </c>
      <c r="E213" s="175">
        <f t="shared" si="11"/>
        <v>71406809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196266392</v>
      </c>
      <c r="C217" s="191">
        <f>SUM(C208:C216)</f>
        <v>12267954</v>
      </c>
      <c r="D217" s="175">
        <f>SUM(D208:D216)</f>
        <v>409222</v>
      </c>
      <c r="E217" s="175">
        <f>SUM(E208:E216)</f>
        <v>208125124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11208987</v>
      </c>
      <c r="D221" s="172">
        <f>C221</f>
        <v>11208987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392632618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196409020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179415094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768456732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6269950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12507037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18776987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798442706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-57000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154067000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105127000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5251000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3632000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195000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57961000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10473000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248776000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83585000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1710000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344544000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208125000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136419000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>
        <v>3203000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446806000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450009000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644389000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5890000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36215000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21247000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63352000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417000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417000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417000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580620000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644389000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644389000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510953172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700817053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1211770225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11208987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768456732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18776987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798442706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413327519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19525171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19525171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432852690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187722102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53760438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7409264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74892984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1922030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17401294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11738614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3133161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4186032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14736613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2744824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379647356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53205334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-1108964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52096370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52096370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Legacy Salmon Creek Medical Center   H-0     FYE 03/31/2021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13017</v>
      </c>
      <c r="C414" s="194">
        <f>E138</f>
        <v>12905</v>
      </c>
      <c r="D414" s="179"/>
    </row>
    <row r="415" spans="1:5" ht="12.65" customHeight="1" x14ac:dyDescent="0.35">
      <c r="A415" s="179" t="s">
        <v>464</v>
      </c>
      <c r="B415" s="179">
        <f>D111</f>
        <v>54711</v>
      </c>
      <c r="C415" s="179">
        <f>E139</f>
        <v>54278</v>
      </c>
      <c r="D415" s="194">
        <f>SUM(C59:H59)+N59</f>
        <v>63052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 t="str">
        <f>I59</f>
        <v xml:space="preserve"> 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3379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187722102</v>
      </c>
      <c r="C427" s="179">
        <f t="shared" ref="C427:C434" si="13">CE61</f>
        <v>187722105</v>
      </c>
      <c r="D427" s="179"/>
    </row>
    <row r="428" spans="1:7" ht="12.65" customHeight="1" x14ac:dyDescent="0.35">
      <c r="A428" s="179" t="s">
        <v>3</v>
      </c>
      <c r="B428" s="179">
        <f t="shared" si="12"/>
        <v>53760438</v>
      </c>
      <c r="C428" s="179">
        <f t="shared" si="13"/>
        <v>53760438</v>
      </c>
      <c r="D428" s="179">
        <f>D173</f>
        <v>53760437</v>
      </c>
    </row>
    <row r="429" spans="1:7" ht="12.65" customHeight="1" x14ac:dyDescent="0.35">
      <c r="A429" s="179" t="s">
        <v>236</v>
      </c>
      <c r="B429" s="179">
        <f t="shared" si="12"/>
        <v>7409264</v>
      </c>
      <c r="C429" s="179">
        <f t="shared" si="13"/>
        <v>7409266</v>
      </c>
      <c r="D429" s="179"/>
    </row>
    <row r="430" spans="1:7" ht="12.65" customHeight="1" x14ac:dyDescent="0.35">
      <c r="A430" s="179" t="s">
        <v>237</v>
      </c>
      <c r="B430" s="179">
        <f t="shared" si="12"/>
        <v>74892984</v>
      </c>
      <c r="C430" s="179">
        <f t="shared" si="13"/>
        <v>74892983</v>
      </c>
      <c r="D430" s="179"/>
    </row>
    <row r="431" spans="1:7" ht="12.65" customHeight="1" x14ac:dyDescent="0.35">
      <c r="A431" s="179" t="s">
        <v>444</v>
      </c>
      <c r="B431" s="179">
        <f t="shared" si="12"/>
        <v>1922030</v>
      </c>
      <c r="C431" s="179">
        <f t="shared" si="13"/>
        <v>1922029</v>
      </c>
      <c r="D431" s="179"/>
    </row>
    <row r="432" spans="1:7" ht="12.65" customHeight="1" x14ac:dyDescent="0.35">
      <c r="A432" s="179" t="s">
        <v>445</v>
      </c>
      <c r="B432" s="179">
        <f t="shared" si="12"/>
        <v>17401294</v>
      </c>
      <c r="C432" s="179">
        <f t="shared" si="13"/>
        <v>17401293</v>
      </c>
      <c r="D432" s="179"/>
    </row>
    <row r="433" spans="1:7" ht="12.65" customHeight="1" x14ac:dyDescent="0.35">
      <c r="A433" s="179" t="s">
        <v>6</v>
      </c>
      <c r="B433" s="179">
        <f t="shared" si="12"/>
        <v>11738614</v>
      </c>
      <c r="C433" s="179">
        <f t="shared" si="13"/>
        <v>11303937</v>
      </c>
      <c r="D433" s="179">
        <f>C217</f>
        <v>12267954</v>
      </c>
    </row>
    <row r="434" spans="1:7" ht="12.65" customHeight="1" x14ac:dyDescent="0.35">
      <c r="A434" s="179" t="s">
        <v>474</v>
      </c>
      <c r="B434" s="179">
        <f t="shared" si="12"/>
        <v>3133161</v>
      </c>
      <c r="C434" s="179">
        <f t="shared" si="13"/>
        <v>3133161</v>
      </c>
      <c r="D434" s="179">
        <f>D177</f>
        <v>3787311</v>
      </c>
    </row>
    <row r="435" spans="1:7" ht="12.65" customHeight="1" x14ac:dyDescent="0.35">
      <c r="A435" s="179" t="s">
        <v>447</v>
      </c>
      <c r="B435" s="179">
        <f t="shared" si="12"/>
        <v>4186032</v>
      </c>
      <c r="C435" s="179"/>
      <c r="D435" s="179">
        <f>D181</f>
        <v>4186032</v>
      </c>
    </row>
    <row r="436" spans="1:7" ht="12.65" customHeight="1" x14ac:dyDescent="0.35">
      <c r="A436" s="179" t="s">
        <v>475</v>
      </c>
      <c r="B436" s="179">
        <f t="shared" si="12"/>
        <v>14736613</v>
      </c>
      <c r="C436" s="179"/>
      <c r="D436" s="179">
        <f>D186</f>
        <v>14736614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18922645</v>
      </c>
      <c r="C438" s="194">
        <f>CD69</f>
        <v>14681559</v>
      </c>
      <c r="D438" s="194">
        <f>D181+D186+D190</f>
        <v>18922646</v>
      </c>
    </row>
    <row r="439" spans="1:7" ht="12.65" customHeight="1" x14ac:dyDescent="0.35">
      <c r="A439" s="179" t="s">
        <v>451</v>
      </c>
      <c r="B439" s="194">
        <f>C389</f>
        <v>2744824</v>
      </c>
      <c r="C439" s="194">
        <f>SUM(C69:CC69)</f>
        <v>4023634</v>
      </c>
      <c r="D439" s="179"/>
    </row>
    <row r="440" spans="1:7" ht="12.65" customHeight="1" x14ac:dyDescent="0.35">
      <c r="A440" s="179" t="s">
        <v>477</v>
      </c>
      <c r="B440" s="194">
        <f>B438+B439</f>
        <v>21667469</v>
      </c>
      <c r="C440" s="194">
        <f>CE69</f>
        <v>18705193</v>
      </c>
      <c r="D440" s="179"/>
    </row>
    <row r="441" spans="1:7" ht="12.65" customHeight="1" x14ac:dyDescent="0.35">
      <c r="A441" s="179" t="s">
        <v>478</v>
      </c>
      <c r="B441" s="179">
        <f>D390</f>
        <v>379647356</v>
      </c>
      <c r="C441" s="179">
        <f>SUM(C427:C437)+C440</f>
        <v>376250405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11208987</v>
      </c>
      <c r="C444" s="179">
        <f>C363</f>
        <v>11208987</v>
      </c>
      <c r="D444" s="179"/>
    </row>
    <row r="445" spans="1:7" ht="12.65" customHeight="1" x14ac:dyDescent="0.35">
      <c r="A445" s="179" t="s">
        <v>343</v>
      </c>
      <c r="B445" s="179">
        <f>D229</f>
        <v>768456732</v>
      </c>
      <c r="C445" s="179">
        <f>C364</f>
        <v>768456732</v>
      </c>
      <c r="D445" s="179"/>
    </row>
    <row r="446" spans="1:7" ht="12.65" customHeight="1" x14ac:dyDescent="0.35">
      <c r="A446" s="179" t="s">
        <v>351</v>
      </c>
      <c r="B446" s="179">
        <f>D236</f>
        <v>18776987</v>
      </c>
      <c r="C446" s="179">
        <f>C365</f>
        <v>18776987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798442706</v>
      </c>
      <c r="C448" s="179">
        <f>D367</f>
        <v>798442706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6269950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12507037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19525171</v>
      </c>
      <c r="C458" s="194">
        <f>CE70</f>
        <v>19525171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510953172</v>
      </c>
      <c r="C463" s="194">
        <f>CE73</f>
        <v>510953172.76999998</v>
      </c>
      <c r="D463" s="194">
        <f>E141+E147+E153</f>
        <v>510953173</v>
      </c>
    </row>
    <row r="464" spans="1:7" ht="12.65" customHeight="1" x14ac:dyDescent="0.35">
      <c r="A464" s="179" t="s">
        <v>246</v>
      </c>
      <c r="B464" s="194">
        <f>C360</f>
        <v>700817053</v>
      </c>
      <c r="C464" s="194">
        <f>CE74</f>
        <v>700817053.4000001</v>
      </c>
      <c r="D464" s="194">
        <f>E142+E148+E154</f>
        <v>700817052</v>
      </c>
    </row>
    <row r="465" spans="1:7" ht="12.65" customHeight="1" x14ac:dyDescent="0.35">
      <c r="A465" s="179" t="s">
        <v>247</v>
      </c>
      <c r="B465" s="194">
        <f>D361</f>
        <v>1211770225</v>
      </c>
      <c r="C465" s="194">
        <f>CE75</f>
        <v>1211770226.1699998</v>
      </c>
      <c r="D465" s="194">
        <f>D463+D464</f>
        <v>1211770225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10473000</v>
      </c>
      <c r="C468" s="179">
        <f>E195</f>
        <v>10473157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248776000</v>
      </c>
      <c r="C470" s="179">
        <f>E197</f>
        <v>248775754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83585000</v>
      </c>
      <c r="C473" s="179">
        <f>SUM(E200:E201)</f>
        <v>83584955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1710000</v>
      </c>
      <c r="C475" s="179">
        <f>E203</f>
        <v>1710253</v>
      </c>
      <c r="D475" s="179"/>
    </row>
    <row r="476" spans="1:7" ht="12.65" customHeight="1" x14ac:dyDescent="0.35">
      <c r="A476" s="179" t="s">
        <v>203</v>
      </c>
      <c r="B476" s="179">
        <f>D275</f>
        <v>344544000</v>
      </c>
      <c r="C476" s="179">
        <f>E204</f>
        <v>344544119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208125000</v>
      </c>
      <c r="C478" s="179">
        <f>E217</f>
        <v>208125124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644389000</v>
      </c>
    </row>
    <row r="482" spans="1:12" ht="12.65" customHeight="1" x14ac:dyDescent="0.35">
      <c r="A482" s="180" t="s">
        <v>499</v>
      </c>
      <c r="C482" s="180">
        <f>D339</f>
        <v>644389000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208</v>
      </c>
      <c r="B493" s="264" t="str">
        <f>RIGHT('Prior Year'!C83,4)</f>
        <v>2015</v>
      </c>
      <c r="C493" s="264" t="str">
        <f>RIGHT(C82,4)</f>
        <v>2021</v>
      </c>
      <c r="D493" s="264" t="str">
        <f>RIGHT('Prior Year'!C83,4)</f>
        <v>2015</v>
      </c>
      <c r="E493" s="264" t="str">
        <f>RIGHT(C82,4)</f>
        <v>2021</v>
      </c>
      <c r="F493" s="264" t="str">
        <f>RIGHT('Prior Year'!C83,4)</f>
        <v>2015</v>
      </c>
      <c r="G493" s="264" t="str">
        <f>RIGHT(C82,4)</f>
        <v>2021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 t="e">
        <f>'Prior Year'!C72</f>
        <v>#DIV/0!</v>
      </c>
      <c r="C496" s="243">
        <f>C71</f>
        <v>20824951</v>
      </c>
      <c r="D496" s="243">
        <f>'Prior Year'!C59</f>
        <v>0</v>
      </c>
      <c r="E496" s="180">
        <f>C59</f>
        <v>11995</v>
      </c>
      <c r="F496" s="266" t="e">
        <f t="shared" ref="F496:G511" si="15">IF(B496=0,"",IF(D496=0,"",B496/D496))</f>
        <v>#DIV/0!</v>
      </c>
      <c r="G496" s="267">
        <f t="shared" si="15"/>
        <v>1736.1359733222175</v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5" customHeight="1" x14ac:dyDescent="0.35">
      <c r="A497" s="180" t="s">
        <v>513</v>
      </c>
      <c r="B497" s="243" t="e">
        <f>'Prior Year'!D72</f>
        <v>#DIV/0!</v>
      </c>
      <c r="C497" s="243">
        <f>D71</f>
        <v>13686643</v>
      </c>
      <c r="D497" s="243">
        <f>'Prior Year'!D59</f>
        <v>0</v>
      </c>
      <c r="E497" s="180">
        <f>D59</f>
        <v>15378</v>
      </c>
      <c r="F497" s="266" t="e">
        <f t="shared" si="15"/>
        <v>#DIV/0!</v>
      </c>
      <c r="G497" s="266">
        <f t="shared" si="15"/>
        <v>890.01450123553127</v>
      </c>
      <c r="H497" s="268" t="e">
        <f t="shared" ref="H497:H550" si="16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5" customHeight="1" x14ac:dyDescent="0.35">
      <c r="A498" s="180" t="s">
        <v>514</v>
      </c>
      <c r="B498" s="243" t="e">
        <f>'Prior Year'!E72</f>
        <v>#DIV/0!</v>
      </c>
      <c r="C498" s="243">
        <f>E71</f>
        <v>23015064</v>
      </c>
      <c r="D498" s="243">
        <f>'Prior Year'!E59</f>
        <v>0</v>
      </c>
      <c r="E498" s="180">
        <f>E59</f>
        <v>19960</v>
      </c>
      <c r="F498" s="266" t="e">
        <f t="shared" si="15"/>
        <v>#DIV/0!</v>
      </c>
      <c r="G498" s="266">
        <f t="shared" si="15"/>
        <v>1153.0593186372746</v>
      </c>
      <c r="H498" s="268" t="e">
        <f t="shared" si="16"/>
        <v>#DIV/0!</v>
      </c>
      <c r="I498" s="270"/>
      <c r="K498" s="264"/>
      <c r="L498" s="264"/>
    </row>
    <row r="499" spans="1:12" ht="12.65" customHeight="1" x14ac:dyDescent="0.35">
      <c r="A499" s="180" t="s">
        <v>515</v>
      </c>
      <c r="B499" s="243" t="e">
        <f>'Prior Year'!F72</f>
        <v>#DIV/0!</v>
      </c>
      <c r="C499" s="243">
        <f>F71</f>
        <v>23095408</v>
      </c>
      <c r="D499" s="243">
        <f>'Prior Year'!F59</f>
        <v>0</v>
      </c>
      <c r="E499" s="180">
        <f>F59</f>
        <v>15719</v>
      </c>
      <c r="F499" s="266" t="e">
        <f t="shared" si="15"/>
        <v>#DIV/0!</v>
      </c>
      <c r="G499" s="266">
        <f t="shared" si="15"/>
        <v>1469.2670017176665</v>
      </c>
      <c r="H499" s="268" t="e">
        <f t="shared" si="16"/>
        <v>#DIV/0!</v>
      </c>
      <c r="I499" s="270"/>
      <c r="K499" s="264"/>
      <c r="L499" s="264"/>
    </row>
    <row r="500" spans="1:12" ht="12.65" customHeight="1" x14ac:dyDescent="0.35">
      <c r="A500" s="180" t="s">
        <v>516</v>
      </c>
      <c r="B500" s="243" t="e">
        <f>'Prior Year'!G72</f>
        <v>#DIV/0!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e">
        <f t="shared" si="15"/>
        <v>#DIV/0!</v>
      </c>
      <c r="G500" s="266" t="str">
        <f t="shared" si="15"/>
        <v/>
      </c>
      <c r="H500" s="268" t="e">
        <f t="shared" si="16"/>
        <v>#DIV/0!</v>
      </c>
      <c r="I500" s="270"/>
      <c r="K500" s="264"/>
      <c r="L500" s="264"/>
    </row>
    <row r="501" spans="1:12" ht="12.65" customHeight="1" x14ac:dyDescent="0.35">
      <c r="A501" s="180" t="s">
        <v>517</v>
      </c>
      <c r="B501" s="243" t="e">
        <f>'Prior Year'!H72</f>
        <v>#DIV/0!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e">
        <f t="shared" si="15"/>
        <v>#DIV/0!</v>
      </c>
      <c r="G501" s="266" t="str">
        <f t="shared" si="15"/>
        <v/>
      </c>
      <c r="H501" s="268" t="e">
        <f t="shared" si="16"/>
        <v>#DIV/0!</v>
      </c>
      <c r="I501" s="270"/>
      <c r="K501" s="264"/>
      <c r="L501" s="264"/>
    </row>
    <row r="502" spans="1:12" ht="12.65" customHeight="1" x14ac:dyDescent="0.35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 t="str">
        <f>I59</f>
        <v xml:space="preserve"> </v>
      </c>
      <c r="F502" s="266" t="e">
        <f t="shared" si="15"/>
        <v>#DIV/0!</v>
      </c>
      <c r="G502" s="266" t="str">
        <f t="shared" si="15"/>
        <v/>
      </c>
      <c r="H502" s="268" t="e">
        <f t="shared" si="16"/>
        <v>#DIV/0!</v>
      </c>
      <c r="I502" s="270"/>
      <c r="K502" s="264"/>
      <c r="L502" s="264"/>
    </row>
    <row r="503" spans="1:12" ht="12.65" customHeight="1" x14ac:dyDescent="0.35">
      <c r="A503" s="180" t="s">
        <v>519</v>
      </c>
      <c r="B503" s="243" t="e">
        <f>'Prior Year'!J72</f>
        <v>#DIV/0!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e">
        <f t="shared" si="15"/>
        <v>#DIV/0!</v>
      </c>
      <c r="G503" s="266" t="str">
        <f t="shared" si="15"/>
        <v/>
      </c>
      <c r="H503" s="268" t="e">
        <f t="shared" si="16"/>
        <v>#DIV/0!</v>
      </c>
      <c r="I503" s="270"/>
      <c r="K503" s="264"/>
      <c r="L503" s="264"/>
    </row>
    <row r="504" spans="1:12" ht="12.65" customHeight="1" x14ac:dyDescent="0.35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5"/>
        <v>#DIV/0!</v>
      </c>
      <c r="G504" s="266" t="str">
        <f t="shared" si="15"/>
        <v/>
      </c>
      <c r="H504" s="268" t="e">
        <f t="shared" si="16"/>
        <v>#DIV/0!</v>
      </c>
      <c r="I504" s="270"/>
      <c r="K504" s="264"/>
      <c r="L504" s="264"/>
    </row>
    <row r="505" spans="1:12" ht="12.65" customHeight="1" x14ac:dyDescent="0.35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5"/>
        <v>#DIV/0!</v>
      </c>
      <c r="G505" s="266" t="str">
        <f t="shared" si="15"/>
        <v/>
      </c>
      <c r="H505" s="268" t="e">
        <f t="shared" si="16"/>
        <v>#DIV/0!</v>
      </c>
      <c r="I505" s="270"/>
      <c r="K505" s="264"/>
      <c r="L505" s="264"/>
    </row>
    <row r="506" spans="1:12" ht="12.65" customHeight="1" x14ac:dyDescent="0.35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5"/>
        <v>#DIV/0!</v>
      </c>
      <c r="G506" s="266" t="str">
        <f t="shared" si="15"/>
        <v/>
      </c>
      <c r="H506" s="268" t="e">
        <f t="shared" si="16"/>
        <v>#DIV/0!</v>
      </c>
      <c r="I506" s="270"/>
      <c r="K506" s="264"/>
      <c r="L506" s="264"/>
    </row>
    <row r="507" spans="1:12" ht="12.65" customHeight="1" x14ac:dyDescent="0.35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5"/>
        <v>#DIV/0!</v>
      </c>
      <c r="G507" s="266" t="str">
        <f t="shared" si="15"/>
        <v/>
      </c>
      <c r="H507" s="268" t="e">
        <f t="shared" si="16"/>
        <v>#DIV/0!</v>
      </c>
      <c r="I507" s="270"/>
      <c r="K507" s="264"/>
      <c r="L507" s="264"/>
    </row>
    <row r="508" spans="1:12" ht="12.65" customHeight="1" x14ac:dyDescent="0.35">
      <c r="A508" s="180" t="s">
        <v>524</v>
      </c>
      <c r="B508" s="243" t="e">
        <f>'Prior Year'!O72</f>
        <v>#DIV/0!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e">
        <f t="shared" si="15"/>
        <v>#DIV/0!</v>
      </c>
      <c r="G508" s="266" t="str">
        <f t="shared" si="15"/>
        <v/>
      </c>
      <c r="H508" s="268" t="e">
        <f t="shared" si="16"/>
        <v>#DIV/0!</v>
      </c>
      <c r="I508" s="270"/>
      <c r="K508" s="264"/>
      <c r="L508" s="264"/>
    </row>
    <row r="509" spans="1:12" ht="12.65" customHeight="1" x14ac:dyDescent="0.35">
      <c r="A509" s="180" t="s">
        <v>525</v>
      </c>
      <c r="B509" s="243" t="e">
        <f>'Prior Year'!P72</f>
        <v>#DIV/0!</v>
      </c>
      <c r="C509" s="243">
        <f>P71</f>
        <v>31713001</v>
      </c>
      <c r="D509" s="243">
        <f>'Prior Year'!P59</f>
        <v>0</v>
      </c>
      <c r="E509" s="180">
        <f>P59</f>
        <v>13366</v>
      </c>
      <c r="F509" s="266" t="e">
        <f t="shared" si="15"/>
        <v>#DIV/0!</v>
      </c>
      <c r="G509" s="266">
        <f t="shared" si="15"/>
        <v>2372.6620529702232</v>
      </c>
      <c r="H509" s="268" t="e">
        <f t="shared" si="16"/>
        <v>#DIV/0!</v>
      </c>
      <c r="I509" s="270"/>
      <c r="K509" s="264"/>
      <c r="L509" s="264"/>
    </row>
    <row r="510" spans="1:12" ht="12.65" customHeight="1" x14ac:dyDescent="0.35">
      <c r="A510" s="180" t="s">
        <v>526</v>
      </c>
      <c r="B510" s="243" t="e">
        <f>'Prior Year'!Q72</f>
        <v>#DIV/0!</v>
      </c>
      <c r="C510" s="243">
        <f>Q71</f>
        <v>2340311</v>
      </c>
      <c r="D510" s="243">
        <f>'Prior Year'!Q59</f>
        <v>0</v>
      </c>
      <c r="E510" s="180">
        <f>Q59</f>
        <v>7392</v>
      </c>
      <c r="F510" s="266" t="e">
        <f t="shared" si="15"/>
        <v>#DIV/0!</v>
      </c>
      <c r="G510" s="266">
        <f t="shared" si="15"/>
        <v>316.60051406926408</v>
      </c>
      <c r="H510" s="268" t="e">
        <f t="shared" si="16"/>
        <v>#DIV/0!</v>
      </c>
      <c r="I510" s="270"/>
      <c r="K510" s="264"/>
      <c r="L510" s="264"/>
    </row>
    <row r="511" spans="1:12" ht="12.65" customHeight="1" x14ac:dyDescent="0.35">
      <c r="A511" s="180" t="s">
        <v>527</v>
      </c>
      <c r="B511" s="243" t="e">
        <f>'Prior Year'!R72</f>
        <v>#DIV/0!</v>
      </c>
      <c r="C511" s="243">
        <f>R71</f>
        <v>1266434</v>
      </c>
      <c r="D511" s="243">
        <f>'Prior Year'!R59</f>
        <v>0</v>
      </c>
      <c r="E511" s="180">
        <f>R59</f>
        <v>16695</v>
      </c>
      <c r="F511" s="266" t="e">
        <f t="shared" si="15"/>
        <v>#DIV/0!</v>
      </c>
      <c r="G511" s="266">
        <f t="shared" si="15"/>
        <v>75.857082958969755</v>
      </c>
      <c r="H511" s="268" t="e">
        <f t="shared" si="16"/>
        <v>#DIV/0!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 t="e">
        <f>'Prior Year'!S72</f>
        <v>#DIV/0!</v>
      </c>
      <c r="C512" s="243">
        <f>S71</f>
        <v>1197590</v>
      </c>
      <c r="D512" s="181" t="s">
        <v>529</v>
      </c>
      <c r="E512" s="181" t="s">
        <v>529</v>
      </c>
      <c r="F512" s="266" t="e">
        <f t="shared" ref="F512:G527" si="17">IF(B512=0,"",IF(D512=0,"",B512/D512))</f>
        <v>#DIV/0!</v>
      </c>
      <c r="G512" s="266" t="str">
        <f t="shared" si="17"/>
        <v/>
      </c>
      <c r="H512" s="268" t="e">
        <f t="shared" si="16"/>
        <v>#DIV/0!</v>
      </c>
      <c r="I512" s="270"/>
      <c r="K512" s="264"/>
      <c r="L512" s="264"/>
    </row>
    <row r="513" spans="1:12" ht="12.65" customHeight="1" x14ac:dyDescent="0.35">
      <c r="A513" s="180" t="s">
        <v>1246</v>
      </c>
      <c r="B513" s="243" t="e">
        <f>'Prior Year'!T72</f>
        <v>#DIV/0!</v>
      </c>
      <c r="C513" s="243">
        <f>T71</f>
        <v>25437977</v>
      </c>
      <c r="D513" s="181" t="s">
        <v>529</v>
      </c>
      <c r="E513" s="181" t="s">
        <v>529</v>
      </c>
      <c r="F513" s="266" t="e">
        <f t="shared" si="17"/>
        <v>#DIV/0!</v>
      </c>
      <c r="G513" s="266" t="str">
        <f t="shared" si="17"/>
        <v/>
      </c>
      <c r="H513" s="268" t="e">
        <f t="shared" si="16"/>
        <v>#DIV/0!</v>
      </c>
      <c r="I513" s="270"/>
      <c r="K513" s="264"/>
      <c r="L513" s="264"/>
    </row>
    <row r="514" spans="1:12" ht="12.65" customHeight="1" x14ac:dyDescent="0.35">
      <c r="A514" s="180" t="s">
        <v>530</v>
      </c>
      <c r="B514" s="243" t="e">
        <f>'Prior Year'!U72</f>
        <v>#DIV/0!</v>
      </c>
      <c r="C514" s="243">
        <f>U71</f>
        <v>16631756</v>
      </c>
      <c r="D514" s="243">
        <f>'Prior Year'!U59</f>
        <v>0</v>
      </c>
      <c r="E514" s="180">
        <f>U59</f>
        <v>586752</v>
      </c>
      <c r="F514" s="266" t="e">
        <f t="shared" si="17"/>
        <v>#DIV/0!</v>
      </c>
      <c r="G514" s="266">
        <f t="shared" si="17"/>
        <v>28.345461114746946</v>
      </c>
      <c r="H514" s="268" t="e">
        <f t="shared" si="16"/>
        <v>#DIV/0!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 t="e">
        <f>'Prior Year'!V72</f>
        <v>#DIV/0!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e">
        <f t="shared" si="17"/>
        <v>#DIV/0!</v>
      </c>
      <c r="G515" s="266" t="str">
        <f t="shared" si="17"/>
        <v/>
      </c>
      <c r="H515" s="268" t="e">
        <f t="shared" si="16"/>
        <v>#DIV/0!</v>
      </c>
      <c r="I515" s="270"/>
      <c r="K515" s="264"/>
      <c r="L515" s="264"/>
    </row>
    <row r="516" spans="1:12" ht="12.65" customHeight="1" x14ac:dyDescent="0.35">
      <c r="A516" s="180" t="s">
        <v>532</v>
      </c>
      <c r="B516" s="243" t="e">
        <f>'Prior Year'!W72</f>
        <v>#DIV/0!</v>
      </c>
      <c r="C516" s="243">
        <f>W71</f>
        <v>939538</v>
      </c>
      <c r="D516" s="243">
        <f>'Prior Year'!W59</f>
        <v>0</v>
      </c>
      <c r="E516" s="180">
        <f>W59</f>
        <v>81516</v>
      </c>
      <c r="F516" s="266" t="e">
        <f t="shared" si="17"/>
        <v>#DIV/0!</v>
      </c>
      <c r="G516" s="266">
        <f t="shared" si="17"/>
        <v>11.525810883752882</v>
      </c>
      <c r="H516" s="268" t="e">
        <f t="shared" si="16"/>
        <v>#DIV/0!</v>
      </c>
      <c r="I516" s="270"/>
      <c r="K516" s="264"/>
      <c r="L516" s="264"/>
    </row>
    <row r="517" spans="1:12" ht="12.65" customHeight="1" x14ac:dyDescent="0.35">
      <c r="A517" s="180" t="s">
        <v>533</v>
      </c>
      <c r="B517" s="243" t="e">
        <f>'Prior Year'!X72</f>
        <v>#DIV/0!</v>
      </c>
      <c r="C517" s="243">
        <f>X71</f>
        <v>2266537</v>
      </c>
      <c r="D517" s="243">
        <f>'Prior Year'!X59</f>
        <v>0</v>
      </c>
      <c r="E517" s="180">
        <f>X59</f>
        <v>0</v>
      </c>
      <c r="F517" s="266" t="e">
        <f t="shared" si="17"/>
        <v>#DIV/0!</v>
      </c>
      <c r="G517" s="266" t="str">
        <f t="shared" si="17"/>
        <v/>
      </c>
      <c r="H517" s="268" t="e">
        <f t="shared" si="16"/>
        <v>#DIV/0!</v>
      </c>
      <c r="I517" s="270"/>
      <c r="K517" s="264"/>
      <c r="L517" s="264"/>
    </row>
    <row r="518" spans="1:12" ht="12.65" customHeight="1" x14ac:dyDescent="0.35">
      <c r="A518" s="180" t="s">
        <v>534</v>
      </c>
      <c r="B518" s="243" t="e">
        <f>'Prior Year'!Y72</f>
        <v>#DIV/0!</v>
      </c>
      <c r="C518" s="243">
        <f>Y71</f>
        <v>5790579</v>
      </c>
      <c r="D518" s="243">
        <f>'Prior Year'!Y59</f>
        <v>0</v>
      </c>
      <c r="E518" s="180">
        <f>Y59</f>
        <v>91786</v>
      </c>
      <c r="F518" s="266" t="e">
        <f t="shared" si="17"/>
        <v>#DIV/0!</v>
      </c>
      <c r="G518" s="266">
        <f t="shared" si="17"/>
        <v>63.087823851131979</v>
      </c>
      <c r="H518" s="268" t="e">
        <f t="shared" si="16"/>
        <v>#DIV/0!</v>
      </c>
      <c r="I518" s="270"/>
      <c r="K518" s="264"/>
      <c r="L518" s="264"/>
    </row>
    <row r="519" spans="1:12" ht="12.65" customHeight="1" x14ac:dyDescent="0.35">
      <c r="A519" s="180" t="s">
        <v>535</v>
      </c>
      <c r="B519" s="243" t="e">
        <f>'Prior Year'!Z72</f>
        <v>#DIV/0!</v>
      </c>
      <c r="C519" s="243">
        <f>Z71</f>
        <v>5109248</v>
      </c>
      <c r="D519" s="243">
        <f>'Prior Year'!Z59</f>
        <v>0</v>
      </c>
      <c r="E519" s="180">
        <f>Z59</f>
        <v>12769</v>
      </c>
      <c r="F519" s="266" t="e">
        <f t="shared" si="17"/>
        <v>#DIV/0!</v>
      </c>
      <c r="G519" s="266">
        <f t="shared" si="17"/>
        <v>400.12906257342001</v>
      </c>
      <c r="H519" s="268" t="e">
        <f t="shared" si="16"/>
        <v>#DIV/0!</v>
      </c>
      <c r="I519" s="270"/>
      <c r="K519" s="264"/>
      <c r="L519" s="264"/>
    </row>
    <row r="520" spans="1:12" ht="12.65" customHeight="1" x14ac:dyDescent="0.35">
      <c r="A520" s="180" t="s">
        <v>536</v>
      </c>
      <c r="B520" s="243" t="e">
        <f>'Prior Year'!AA72</f>
        <v>#DIV/0!</v>
      </c>
      <c r="C520" s="243">
        <f>AA71</f>
        <v>971294</v>
      </c>
      <c r="D520" s="243">
        <f>'Prior Year'!AA59</f>
        <v>0</v>
      </c>
      <c r="E520" s="180">
        <f>AA59</f>
        <v>13436</v>
      </c>
      <c r="F520" s="266" t="e">
        <f t="shared" si="17"/>
        <v>#DIV/0!</v>
      </c>
      <c r="G520" s="266">
        <f t="shared" si="17"/>
        <v>72.290413813635013</v>
      </c>
      <c r="H520" s="268" t="e">
        <f t="shared" si="16"/>
        <v>#DIV/0!</v>
      </c>
      <c r="I520" s="270"/>
      <c r="K520" s="264"/>
      <c r="L520" s="264"/>
    </row>
    <row r="521" spans="1:12" ht="12.65" customHeight="1" x14ac:dyDescent="0.35">
      <c r="A521" s="180" t="s">
        <v>537</v>
      </c>
      <c r="B521" s="243" t="e">
        <f>'Prior Year'!AB72</f>
        <v>#DIV/0!</v>
      </c>
      <c r="C521" s="243">
        <f>AB71</f>
        <v>17845667</v>
      </c>
      <c r="D521" s="181" t="s">
        <v>529</v>
      </c>
      <c r="E521" s="181" t="s">
        <v>529</v>
      </c>
      <c r="F521" s="266" t="e">
        <f t="shared" si="17"/>
        <v>#DIV/0!</v>
      </c>
      <c r="G521" s="266" t="str">
        <f t="shared" si="17"/>
        <v/>
      </c>
      <c r="H521" s="268" t="e">
        <f t="shared" si="16"/>
        <v>#DIV/0!</v>
      </c>
      <c r="I521" s="270"/>
      <c r="K521" s="264"/>
      <c r="L521" s="264"/>
    </row>
    <row r="522" spans="1:12" ht="12.65" customHeight="1" x14ac:dyDescent="0.35">
      <c r="A522" s="180" t="s">
        <v>538</v>
      </c>
      <c r="B522" s="243" t="e">
        <f>'Prior Year'!AC72</f>
        <v>#DIV/0!</v>
      </c>
      <c r="C522" s="243">
        <f>AC71</f>
        <v>5889749</v>
      </c>
      <c r="D522" s="243">
        <f>'Prior Year'!AC59</f>
        <v>0</v>
      </c>
      <c r="E522" s="180">
        <f>AC59</f>
        <v>89224</v>
      </c>
      <c r="F522" s="266" t="e">
        <f t="shared" si="17"/>
        <v>#DIV/0!</v>
      </c>
      <c r="G522" s="266">
        <f t="shared" si="17"/>
        <v>66.01081547565677</v>
      </c>
      <c r="H522" s="268" t="e">
        <f t="shared" si="16"/>
        <v>#DIV/0!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 t="e">
        <f>'Prior Year'!AD72</f>
        <v>#DIV/0!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e">
        <f t="shared" si="17"/>
        <v>#DIV/0!</v>
      </c>
      <c r="G523" s="266" t="str">
        <f t="shared" si="17"/>
        <v/>
      </c>
      <c r="H523" s="268" t="e">
        <f t="shared" si="16"/>
        <v>#DIV/0!</v>
      </c>
      <c r="I523" s="270"/>
      <c r="K523" s="264"/>
      <c r="L523" s="264"/>
    </row>
    <row r="524" spans="1:12" ht="12.65" customHeight="1" x14ac:dyDescent="0.35">
      <c r="A524" s="180" t="s">
        <v>540</v>
      </c>
      <c r="B524" s="243" t="e">
        <f>'Prior Year'!AE72</f>
        <v>#DIV/0!</v>
      </c>
      <c r="C524" s="243">
        <f>AE71</f>
        <v>6931724</v>
      </c>
      <c r="D524" s="243">
        <f>'Prior Year'!AE59</f>
        <v>0</v>
      </c>
      <c r="E524" s="180">
        <f>AE59</f>
        <v>232488</v>
      </c>
      <c r="F524" s="266" t="e">
        <f t="shared" si="17"/>
        <v>#DIV/0!</v>
      </c>
      <c r="G524" s="266">
        <f t="shared" si="17"/>
        <v>29.815405526306733</v>
      </c>
      <c r="H524" s="268" t="e">
        <f t="shared" si="16"/>
        <v>#DIV/0!</v>
      </c>
      <c r="I524" s="270"/>
      <c r="K524" s="264"/>
      <c r="L524" s="264"/>
    </row>
    <row r="525" spans="1:12" ht="12.65" customHeight="1" x14ac:dyDescent="0.35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7"/>
        <v>#DIV/0!</v>
      </c>
      <c r="G525" s="266" t="str">
        <f t="shared" si="17"/>
        <v/>
      </c>
      <c r="H525" s="268" t="e">
        <f t="shared" si="16"/>
        <v>#DIV/0!</v>
      </c>
      <c r="I525" s="270"/>
      <c r="K525" s="264"/>
      <c r="L525" s="264"/>
    </row>
    <row r="526" spans="1:12" ht="12.65" customHeight="1" x14ac:dyDescent="0.35">
      <c r="A526" s="180" t="s">
        <v>542</v>
      </c>
      <c r="B526" s="243" t="e">
        <f>'Prior Year'!AG72</f>
        <v>#DIV/0!</v>
      </c>
      <c r="C526" s="243">
        <f>AG71</f>
        <v>17228586</v>
      </c>
      <c r="D526" s="243">
        <f>'Prior Year'!AG59</f>
        <v>0</v>
      </c>
      <c r="E526" s="180">
        <f>AG59</f>
        <v>63197</v>
      </c>
      <c r="F526" s="266" t="e">
        <f t="shared" si="17"/>
        <v>#DIV/0!</v>
      </c>
      <c r="G526" s="266">
        <f t="shared" si="17"/>
        <v>272.61714954823805</v>
      </c>
      <c r="H526" s="268" t="e">
        <f t="shared" si="16"/>
        <v>#DIV/0!</v>
      </c>
      <c r="I526" s="270"/>
      <c r="K526" s="264"/>
      <c r="L526" s="264"/>
    </row>
    <row r="527" spans="1:12" ht="12.65" customHeight="1" x14ac:dyDescent="0.35">
      <c r="A527" s="180" t="s">
        <v>543</v>
      </c>
      <c r="B527" s="243" t="e">
        <f>'Prior Year'!AH72</f>
        <v>#DIV/0!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e">
        <f t="shared" si="17"/>
        <v>#DIV/0!</v>
      </c>
      <c r="G527" s="266" t="str">
        <f t="shared" si="17"/>
        <v/>
      </c>
      <c r="H527" s="268" t="e">
        <f t="shared" si="16"/>
        <v>#DIV/0!</v>
      </c>
      <c r="I527" s="270"/>
      <c r="K527" s="264"/>
      <c r="L527" s="264"/>
    </row>
    <row r="528" spans="1:12" ht="12.65" customHeight="1" x14ac:dyDescent="0.35">
      <c r="A528" s="180" t="s">
        <v>544</v>
      </c>
      <c r="B528" s="243" t="e">
        <f>'Prior Year'!AI72</f>
        <v>#DIV/0!</v>
      </c>
      <c r="C528" s="243">
        <f>AI71</f>
        <v>3962182</v>
      </c>
      <c r="D528" s="243">
        <f>'Prior Year'!AI59</f>
        <v>0</v>
      </c>
      <c r="E528" s="180">
        <f>AI59</f>
        <v>12997</v>
      </c>
      <c r="F528" s="266" t="e">
        <f t="shared" ref="F528:G540" si="18">IF(B528=0,"",IF(D528=0,"",B528/D528))</f>
        <v>#DIV/0!</v>
      </c>
      <c r="G528" s="266">
        <f t="shared" si="18"/>
        <v>304.85358159575287</v>
      </c>
      <c r="H528" s="268" t="e">
        <f t="shared" si="16"/>
        <v>#DIV/0!</v>
      </c>
      <c r="I528" s="270"/>
      <c r="K528" s="264"/>
      <c r="L528" s="264"/>
    </row>
    <row r="529" spans="1:12" ht="12.65" customHeight="1" x14ac:dyDescent="0.35">
      <c r="A529" s="180" t="s">
        <v>545</v>
      </c>
      <c r="B529" s="243" t="e">
        <f>'Prior Year'!AJ72</f>
        <v>#DIV/0!</v>
      </c>
      <c r="C529" s="243">
        <f>AJ71</f>
        <v>37660199</v>
      </c>
      <c r="D529" s="243">
        <f>'Prior Year'!AJ59</f>
        <v>0</v>
      </c>
      <c r="E529" s="180">
        <f>AJ59</f>
        <v>180024</v>
      </c>
      <c r="F529" s="266" t="e">
        <f t="shared" si="18"/>
        <v>#DIV/0!</v>
      </c>
      <c r="G529" s="266">
        <f t="shared" si="18"/>
        <v>209.19543505310403</v>
      </c>
      <c r="H529" s="268" t="e">
        <f t="shared" si="16"/>
        <v>#DIV/0!</v>
      </c>
      <c r="I529" s="270"/>
      <c r="K529" s="264"/>
      <c r="L529" s="264"/>
    </row>
    <row r="530" spans="1:12" ht="12.65" customHeight="1" x14ac:dyDescent="0.35">
      <c r="A530" s="180" t="s">
        <v>546</v>
      </c>
      <c r="B530" s="243" t="e">
        <f>'Prior Year'!AK72</f>
        <v>#DIV/0!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e">
        <f t="shared" si="18"/>
        <v>#DIV/0!</v>
      </c>
      <c r="G530" s="266" t="str">
        <f t="shared" si="18"/>
        <v/>
      </c>
      <c r="H530" s="268" t="e">
        <f t="shared" si="16"/>
        <v>#DIV/0!</v>
      </c>
      <c r="I530" s="270"/>
      <c r="K530" s="264"/>
      <c r="L530" s="264"/>
    </row>
    <row r="531" spans="1:12" ht="12.65" customHeight="1" x14ac:dyDescent="0.35">
      <c r="A531" s="180" t="s">
        <v>547</v>
      </c>
      <c r="B531" s="243" t="e">
        <f>'Prior Year'!AL72</f>
        <v>#DIV/0!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e">
        <f t="shared" si="18"/>
        <v>#DIV/0!</v>
      </c>
      <c r="G531" s="266" t="str">
        <f t="shared" si="18"/>
        <v/>
      </c>
      <c r="H531" s="268" t="e">
        <f t="shared" si="16"/>
        <v>#DIV/0!</v>
      </c>
      <c r="I531" s="270"/>
      <c r="K531" s="264"/>
      <c r="L531" s="264"/>
    </row>
    <row r="532" spans="1:12" ht="12.65" customHeight="1" x14ac:dyDescent="0.35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18"/>
        <v>#DIV/0!</v>
      </c>
      <c r="G532" s="266" t="str">
        <f t="shared" si="18"/>
        <v/>
      </c>
      <c r="H532" s="268" t="e">
        <f t="shared" si="16"/>
        <v>#DIV/0!</v>
      </c>
      <c r="I532" s="270"/>
      <c r="K532" s="264"/>
      <c r="L532" s="264"/>
    </row>
    <row r="533" spans="1:12" ht="12.65" customHeight="1" x14ac:dyDescent="0.35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18"/>
        <v>#DIV/0!</v>
      </c>
      <c r="G533" s="266" t="str">
        <f t="shared" si="18"/>
        <v/>
      </c>
      <c r="H533" s="268" t="e">
        <f t="shared" si="16"/>
        <v>#DIV/0!</v>
      </c>
      <c r="I533" s="270"/>
      <c r="K533" s="264"/>
      <c r="L533" s="264"/>
    </row>
    <row r="534" spans="1:12" ht="12.65" customHeight="1" x14ac:dyDescent="0.35">
      <c r="A534" s="180" t="s">
        <v>549</v>
      </c>
      <c r="B534" s="243" t="e">
        <f>'Prior Year'!AO72</f>
        <v>#DIV/0!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e">
        <f t="shared" si="18"/>
        <v>#DIV/0!</v>
      </c>
      <c r="G534" s="266" t="str">
        <f t="shared" si="18"/>
        <v/>
      </c>
      <c r="H534" s="268" t="e">
        <f t="shared" si="16"/>
        <v>#DIV/0!</v>
      </c>
      <c r="I534" s="270"/>
      <c r="K534" s="264"/>
      <c r="L534" s="264"/>
    </row>
    <row r="535" spans="1:12" ht="12.65" customHeight="1" x14ac:dyDescent="0.35">
      <c r="A535" s="180" t="s">
        <v>550</v>
      </c>
      <c r="B535" s="243" t="e">
        <f>'Prior Year'!AP72</f>
        <v>#DIV/0!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e">
        <f t="shared" si="18"/>
        <v>#DIV/0!</v>
      </c>
      <c r="G535" s="266" t="str">
        <f t="shared" si="18"/>
        <v/>
      </c>
      <c r="H535" s="268" t="e">
        <f t="shared" si="16"/>
        <v>#DIV/0!</v>
      </c>
      <c r="I535" s="270"/>
      <c r="K535" s="264"/>
      <c r="L535" s="264"/>
    </row>
    <row r="536" spans="1:12" ht="12.65" customHeight="1" x14ac:dyDescent="0.35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18"/>
        <v>#DIV/0!</v>
      </c>
      <c r="G536" s="266" t="str">
        <f t="shared" si="18"/>
        <v/>
      </c>
      <c r="H536" s="268" t="e">
        <f t="shared" si="16"/>
        <v>#DIV/0!</v>
      </c>
      <c r="I536" s="270"/>
      <c r="K536" s="264"/>
      <c r="L536" s="264"/>
    </row>
    <row r="537" spans="1:12" ht="12.65" customHeight="1" x14ac:dyDescent="0.35">
      <c r="A537" s="180" t="s">
        <v>552</v>
      </c>
      <c r="B537" s="243" t="e">
        <f>'Prior Year'!AR72</f>
        <v>#DIV/0!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e">
        <f t="shared" si="18"/>
        <v>#DIV/0!</v>
      </c>
      <c r="G537" s="266" t="str">
        <f t="shared" si="18"/>
        <v/>
      </c>
      <c r="H537" s="268" t="e">
        <f t="shared" si="16"/>
        <v>#DIV/0!</v>
      </c>
      <c r="I537" s="270"/>
      <c r="K537" s="264"/>
      <c r="L537" s="264"/>
    </row>
    <row r="538" spans="1:12" ht="12.65" customHeight="1" x14ac:dyDescent="0.35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18"/>
        <v>#DIV/0!</v>
      </c>
      <c r="G538" s="266" t="str">
        <f t="shared" si="18"/>
        <v/>
      </c>
      <c r="H538" s="268" t="e">
        <f t="shared" si="16"/>
        <v>#DIV/0!</v>
      </c>
      <c r="I538" s="270"/>
      <c r="K538" s="264"/>
      <c r="L538" s="264"/>
    </row>
    <row r="539" spans="1:12" ht="12.65" customHeight="1" x14ac:dyDescent="0.35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18"/>
        <v>#DIV/0!</v>
      </c>
      <c r="G539" s="266" t="str">
        <f t="shared" si="18"/>
        <v/>
      </c>
      <c r="H539" s="268" t="e">
        <f t="shared" si="16"/>
        <v>#DIV/0!</v>
      </c>
      <c r="I539" s="270"/>
      <c r="K539" s="264"/>
      <c r="L539" s="264"/>
    </row>
    <row r="540" spans="1:12" ht="12.65" customHeight="1" x14ac:dyDescent="0.35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18"/>
        <v>#DIV/0!</v>
      </c>
      <c r="G540" s="266" t="str">
        <f t="shared" si="18"/>
        <v/>
      </c>
      <c r="H540" s="268" t="e">
        <f t="shared" si="16"/>
        <v>#DIV/0!</v>
      </c>
      <c r="I540" s="270"/>
      <c r="K540" s="264"/>
      <c r="L540" s="264"/>
    </row>
    <row r="541" spans="1:12" ht="12.65" customHeight="1" x14ac:dyDescent="0.35">
      <c r="A541" s="180" t="s">
        <v>556</v>
      </c>
      <c r="B541" s="243" t="e">
        <f>'Prior Year'!AV72</f>
        <v>#DIV/0!</v>
      </c>
      <c r="C541" s="243">
        <f>AV71</f>
        <v>1701844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 t="e">
        <f>'Prior Year'!AW72</f>
        <v>#DIV/0!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 t="e">
        <f>'Prior Year'!AX72</f>
        <v>#DIV/0!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 t="e">
        <f>'Prior Year'!AY72</f>
        <v>#DIV/0!</v>
      </c>
      <c r="C544" s="243">
        <f>AY71</f>
        <v>3902060</v>
      </c>
      <c r="D544" s="243">
        <f>'Prior Year'!AY59</f>
        <v>0</v>
      </c>
      <c r="E544" s="180">
        <f>AY59</f>
        <v>217683</v>
      </c>
      <c r="F544" s="266" t="e">
        <f t="shared" ref="F544:G550" si="19">IF(B544=0,"",IF(D544=0,"",B544/D544))</f>
        <v>#DIV/0!</v>
      </c>
      <c r="G544" s="266">
        <f t="shared" si="19"/>
        <v>17.925423666524257</v>
      </c>
      <c r="H544" s="268" t="e">
        <f t="shared" si="16"/>
        <v>#DIV/0!</v>
      </c>
      <c r="I544" s="270"/>
      <c r="K544" s="264"/>
      <c r="L544" s="264"/>
    </row>
    <row r="545" spans="1:13" ht="12.65" customHeight="1" x14ac:dyDescent="0.35">
      <c r="A545" s="180" t="s">
        <v>559</v>
      </c>
      <c r="B545" s="243" t="e">
        <f>'Prior Year'!AZ72</f>
        <v>#DIV/0!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e">
        <f t="shared" si="19"/>
        <v>#DIV/0!</v>
      </c>
      <c r="G545" s="266" t="str">
        <f t="shared" si="19"/>
        <v/>
      </c>
      <c r="H545" s="268" t="e">
        <f t="shared" si="16"/>
        <v>#DIV/0!</v>
      </c>
      <c r="I545" s="270"/>
      <c r="K545" s="264"/>
      <c r="L545" s="264"/>
    </row>
    <row r="546" spans="1:13" ht="12.65" customHeight="1" x14ac:dyDescent="0.35">
      <c r="A546" s="180" t="s">
        <v>560</v>
      </c>
      <c r="B546" s="243" t="e">
        <f>'Prior Year'!BA72</f>
        <v>#DIV/0!</v>
      </c>
      <c r="C546" s="243">
        <f>BA71</f>
        <v>23428</v>
      </c>
      <c r="D546" s="243">
        <f>'Prior Year'!BA59</f>
        <v>0</v>
      </c>
      <c r="E546" s="180">
        <f>BA59</f>
        <v>0</v>
      </c>
      <c r="F546" s="266" t="e">
        <f t="shared" si="19"/>
        <v>#DIV/0!</v>
      </c>
      <c r="G546" s="266" t="str">
        <f t="shared" si="19"/>
        <v/>
      </c>
      <c r="H546" s="268" t="e">
        <f t="shared" si="16"/>
        <v>#DIV/0!</v>
      </c>
      <c r="I546" s="270"/>
      <c r="K546" s="264"/>
      <c r="L546" s="264"/>
    </row>
    <row r="547" spans="1:13" ht="12.65" customHeight="1" x14ac:dyDescent="0.35">
      <c r="A547" s="180" t="s">
        <v>561</v>
      </c>
      <c r="B547" s="243" t="e">
        <f>'Prior Year'!BB72</f>
        <v>#DIV/0!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 t="e">
        <f>'Prior Year'!BC72</f>
        <v>#DIV/0!</v>
      </c>
      <c r="C548" s="243">
        <f>BC71</f>
        <v>4000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 t="e">
        <f>'Prior Year'!BD72</f>
        <v>#DIV/0!</v>
      </c>
      <c r="C549" s="243">
        <f>BD71</f>
        <v>4717279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 t="e">
        <f>'Prior Year'!BE72</f>
        <v>#DIV/0!</v>
      </c>
      <c r="C550" s="243">
        <f>BE71</f>
        <v>11183495</v>
      </c>
      <c r="D550" s="243">
        <f>'Prior Year'!BE59</f>
        <v>0</v>
      </c>
      <c r="E550" s="180">
        <f>BE59</f>
        <v>456084</v>
      </c>
      <c r="F550" s="266" t="e">
        <f t="shared" si="19"/>
        <v>#DIV/0!</v>
      </c>
      <c r="G550" s="266">
        <f t="shared" si="19"/>
        <v>24.520691363871567</v>
      </c>
      <c r="H550" s="268" t="e">
        <f t="shared" si="16"/>
        <v>#DIV/0!</v>
      </c>
      <c r="I550" s="270"/>
      <c r="K550" s="264"/>
      <c r="L550" s="264"/>
    </row>
    <row r="551" spans="1:13" ht="12.65" customHeight="1" x14ac:dyDescent="0.35">
      <c r="A551" s="180" t="s">
        <v>565</v>
      </c>
      <c r="B551" s="243" t="e">
        <f>'Prior Year'!BF72</f>
        <v>#DIV/0!</v>
      </c>
      <c r="C551" s="243">
        <f>BF71</f>
        <v>3939415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 t="e">
        <f>'Prior Year'!BG72</f>
        <v>#DIV/0!</v>
      </c>
      <c r="C552" s="243">
        <f>BG71</f>
        <v>369184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 t="e">
        <f>'Prior Year'!BH72</f>
        <v>#DIV/0!</v>
      </c>
      <c r="C553" s="243">
        <f>BH71</f>
        <v>483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 t="e">
        <f>'Prior Year'!BI72</f>
        <v>#DIV/0!</v>
      </c>
      <c r="C554" s="243">
        <f>BI71</f>
        <v>57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 t="e">
        <f>'Prior Year'!BJ72</f>
        <v>#DIV/0!</v>
      </c>
      <c r="C555" s="243">
        <f>BJ71</f>
        <v>7715969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 t="e">
        <f>'Prior Year'!BK72</f>
        <v>#DIV/0!</v>
      </c>
      <c r="C556" s="243">
        <f>BK71</f>
        <v>26468223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 t="e">
        <f>'Prior Year'!BL72</f>
        <v>#DIV/0!</v>
      </c>
      <c r="C557" s="243">
        <f>BL71</f>
        <v>2363440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 t="e">
        <f>'Prior Year'!BN72</f>
        <v>#DIV/0!</v>
      </c>
      <c r="C559" s="243">
        <f>BN71</f>
        <v>3029574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 t="e">
        <f>'Prior Year'!BO72</f>
        <v>#DIV/0!</v>
      </c>
      <c r="C560" s="243">
        <f>BO71</f>
        <v>556460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 t="e">
        <f>'Prior Year'!BP72</f>
        <v>#DIV/0!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 t="e">
        <f>'Prior Year'!BQ72</f>
        <v>#DIV/0!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 t="e">
        <f>'Prior Year'!BR72</f>
        <v>#DIV/0!</v>
      </c>
      <c r="C563" s="243">
        <f>BR71</f>
        <v>114985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 t="e">
        <f>'Prior Year'!BS72</f>
        <v>#DIV/0!</v>
      </c>
      <c r="C564" s="243">
        <f>BS71</f>
        <v>141419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 t="e">
        <f>'Prior Year'!BT72</f>
        <v>#DIV/0!</v>
      </c>
      <c r="C565" s="243">
        <f>BT71</f>
        <v>716844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 t="e">
        <f>'Prior Year'!BU72</f>
        <v>#DIV/0!</v>
      </c>
      <c r="C566" s="243">
        <f>BU71</f>
        <v>6821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 t="e">
        <f>'Prior Year'!BV72</f>
        <v>#DIV/0!</v>
      </c>
      <c r="C567" s="243">
        <f>BV71</f>
        <v>7281455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 t="e">
        <f>'Prior Year'!BW72</f>
        <v>#DIV/0!</v>
      </c>
      <c r="C568" s="243">
        <f>BW71</f>
        <v>305863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 t="e">
        <f>'Prior Year'!BX72</f>
        <v>#DIV/0!</v>
      </c>
      <c r="C569" s="243">
        <f>BX71</f>
        <v>6059871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 t="e">
        <f>'Prior Year'!BY72</f>
        <v>#DIV/0!</v>
      </c>
      <c r="C570" s="243">
        <f>BY71</f>
        <v>4656475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 t="e">
        <f>'Prior Year'!BZ72</f>
        <v>#DIV/0!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 t="e">
        <f>'Prior Year'!CA72</f>
        <v>#DIV/0!</v>
      </c>
      <c r="C572" s="243">
        <f>CA71</f>
        <v>89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 t="e">
        <f>'Prior Year'!CB72</f>
        <v>#DIV/0!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 t="e">
        <f>'Prior Year'!CC72</f>
        <v>#DIV/0!</v>
      </c>
      <c r="C574" s="243">
        <f>CC71</f>
        <v>409595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0</v>
      </c>
      <c r="C575" s="243">
        <f>CD71</f>
        <v>7252468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397079</v>
      </c>
      <c r="E612" s="180">
        <f>SUM(C624:D647)+SUM(C668:D713)</f>
        <v>344936034.81204748</v>
      </c>
      <c r="F612" s="180">
        <f>CE64-(AX64+BD64+BE64+BG64+BJ64+BN64+BP64+BQ64+CB64+CC64+CD64)</f>
        <v>75654596</v>
      </c>
      <c r="G612" s="180">
        <f>CE77-(AX77+AY77+BD77+BE77+BG77+BJ77+BN77+BP77+BQ77+CB77+CC77+CD77)</f>
        <v>217683</v>
      </c>
      <c r="H612" s="197">
        <f>CE60-(AX60+AY60+AZ60+BD60+BE60+BG60+BJ60+BN60+BO60+BP60+BQ60+BR60+CB60+CC60+CD60)</f>
        <v>1712.7700000000002</v>
      </c>
      <c r="I612" s="180">
        <f>CE78-(AX78+AY78+AZ78+BD78+BE78+BF78+BG78+BJ78+BN78+BO78+BP78+BQ78+BR78+CB78+CC78+CD78)</f>
        <v>102116</v>
      </c>
      <c r="J612" s="180">
        <f>CE79-(AX79+AY79+AZ79+BA79+BD79+BE79+BF79+BG79+BJ79+BN79+BO79+BP79+BQ79+BR79+CB79+CC79+CD79)</f>
        <v>1648821</v>
      </c>
      <c r="K612" s="180">
        <f>CE75-(AW75+AX75+AY75+AZ75+BA75+BB75+BC75+BD75+BE75+BF75+BG75+BH75+BI75+BJ75+BK75+BL75+BM75+BN75+BO75+BP75+BQ75+BR75+BS75+BT75+BU75+BV75+BW75+BX75+CB75+CC75+CD75)</f>
        <v>1211770226.1699998</v>
      </c>
      <c r="L612" s="197">
        <f>CE80-(AW80+AX80+AY80+AZ80+BA80+BB80+BC80+BD80+BE80+BF80+BG80+BH80+BI80+BJ80+BK80+BL80+BM80+BN80+BO80+BP80+BQ80+BR80+BS80+BT80+BU80+BV80+BW80+BX80+BY80+BZ80+CA80+CB80+CC80+CD80)</f>
        <v>550.79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11183495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7252468</v>
      </c>
      <c r="D615" s="269">
        <f>SUM(C614:C615)</f>
        <v>18435963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7715969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369184</v>
      </c>
      <c r="D618" s="180">
        <f>(D615/D612)*BG76</f>
        <v>188919.41766499865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3029574</v>
      </c>
      <c r="D619" s="180">
        <f>(D615/D612)*BN76</f>
        <v>66346.976614225379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409595</v>
      </c>
      <c r="D620" s="180">
        <f>(D615/D612)*CC76</f>
        <v>9610.7936732992675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11789199.187952522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4717279</v>
      </c>
      <c r="D624" s="180">
        <f>(D615/D612)*BD76</f>
        <v>0</v>
      </c>
      <c r="E624" s="180">
        <f>(E623/E612)*SUM(C624:D624)</f>
        <v>161226.82510236566</v>
      </c>
      <c r="F624" s="180">
        <f>SUM(C624:E624)</f>
        <v>4878505.8251023656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3902060</v>
      </c>
      <c r="D625" s="180">
        <f>(D615/D612)*AY76</f>
        <v>1009922.6279304621</v>
      </c>
      <c r="E625" s="180">
        <f>(E623/E612)*SUM(C625:D625)</f>
        <v>167881.39180642125</v>
      </c>
      <c r="F625" s="180">
        <f>(F624/F612)*AY64</f>
        <v>106436.85576464963</v>
      </c>
      <c r="G625" s="180">
        <f>SUM(C625:F625)</f>
        <v>5186300.875501533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114985</v>
      </c>
      <c r="D626" s="180">
        <f>(D615/D612)*BR76</f>
        <v>5107.1850437822195</v>
      </c>
      <c r="E626" s="180">
        <f>(E623/E612)*SUM(C626:D626)</f>
        <v>4104.5021323128876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556460</v>
      </c>
      <c r="D627" s="180">
        <f>(D615/D612)*BO76</f>
        <v>15460.841996177081</v>
      </c>
      <c r="E627" s="180">
        <f>(E623/E612)*SUM(C627:D627)</f>
        <v>19547.069733402528</v>
      </c>
      <c r="F627" s="180">
        <f>(F624/F612)*BO64</f>
        <v>3632.2509225528884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719296.84982822766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3939415</v>
      </c>
      <c r="D629" s="180">
        <f>(D615/D612)*BF76</f>
        <v>188733.70184522474</v>
      </c>
      <c r="E629" s="180">
        <f>(E623/E612)*SUM(C629:D629)</f>
        <v>141091.57180420277</v>
      </c>
      <c r="F629" s="180">
        <f>(F624/F612)*BF64</f>
        <v>22726.201127985365</v>
      </c>
      <c r="G629" s="180">
        <f>(G625/G612)*BF77</f>
        <v>0</v>
      </c>
      <c r="H629" s="180">
        <f>(H628/H612)*BF60</f>
        <v>26978.303936293454</v>
      </c>
      <c r="I629" s="180">
        <f>SUM(C629:H629)</f>
        <v>4318944.7787137069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23428</v>
      </c>
      <c r="D630" s="180">
        <f>(D615/D612)*BA76</f>
        <v>167097.80884156554</v>
      </c>
      <c r="E630" s="180">
        <f>(E623/E612)*SUM(C630:D630)</f>
        <v>6511.7775013065448</v>
      </c>
      <c r="F630" s="180">
        <f>(F624/F612)*BA64</f>
        <v>1461.850738784867</v>
      </c>
      <c r="G630" s="180">
        <f>(G625/G612)*BA77</f>
        <v>0</v>
      </c>
      <c r="H630" s="180">
        <f>(H628/H612)*BA60</f>
        <v>0</v>
      </c>
      <c r="I630" s="180">
        <f>(I629/I612)*BA78</f>
        <v>250425.71227588091</v>
      </c>
      <c r="J630" s="180">
        <f>SUM(C630:I630)</f>
        <v>448925.14935753786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4000</v>
      </c>
      <c r="D633" s="180">
        <f>(D615/D612)*BC76</f>
        <v>0</v>
      </c>
      <c r="E633" s="180">
        <f>(E623/E612)*SUM(C633:D633)</f>
        <v>136.71171461545154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57</v>
      </c>
      <c r="D634" s="180">
        <f>(D615/D612)*BI76</f>
        <v>0</v>
      </c>
      <c r="E634" s="180">
        <f>(E623/E612)*SUM(C634:D634)</f>
        <v>1.9481419332701844</v>
      </c>
      <c r="F634" s="180">
        <f>(F624/F612)*BI64</f>
        <v>0</v>
      </c>
      <c r="G634" s="180">
        <f>(G625/G612)*BI77</f>
        <v>0</v>
      </c>
      <c r="H634" s="180">
        <f>(H628/H612)*BI60</f>
        <v>474.55609352446453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26468223</v>
      </c>
      <c r="D635" s="180">
        <f>(D615/D612)*BK76</f>
        <v>32407.410550545355</v>
      </c>
      <c r="E635" s="180">
        <f>(E623/E612)*SUM(C635:D635)</f>
        <v>905736.65545418567</v>
      </c>
      <c r="F635" s="180">
        <f>(F624/F612)*BK64</f>
        <v>5014.5284892309828</v>
      </c>
      <c r="G635" s="180">
        <f>(G625/G612)*BK77</f>
        <v>0</v>
      </c>
      <c r="H635" s="180">
        <f>(H628/H612)*BK60</f>
        <v>108606.15163394848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483</v>
      </c>
      <c r="D636" s="180">
        <f>(D615/D612)*BH76</f>
        <v>54879.024743187118</v>
      </c>
      <c r="E636" s="180">
        <f>(E623/E612)*SUM(C636:D636)</f>
        <v>1892.1593318060409</v>
      </c>
      <c r="F636" s="180">
        <f>(F624/F612)*BH64</f>
        <v>-9.6081058702666589</v>
      </c>
      <c r="G636" s="180">
        <f>(G625/G612)*BH77</f>
        <v>0</v>
      </c>
      <c r="H636" s="180">
        <f>(H628/H612)*BH60</f>
        <v>0</v>
      </c>
      <c r="I636" s="180">
        <f>(I629/I612)*BH78</f>
        <v>211.47248123279928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2363440</v>
      </c>
      <c r="D637" s="180">
        <f>(D615/D612)*BL76</f>
        <v>137104.70394808086</v>
      </c>
      <c r="E637" s="180">
        <f>(E623/E612)*SUM(C637:D637)</f>
        <v>85463.438487332198</v>
      </c>
      <c r="F637" s="180">
        <f>(F624/F612)*BL64</f>
        <v>1521.369408034908</v>
      </c>
      <c r="G637" s="180">
        <f>(G625/G612)*BL77</f>
        <v>0</v>
      </c>
      <c r="H637" s="180">
        <f>(H628/H612)*BL60</f>
        <v>16491.874152836925</v>
      </c>
      <c r="I637" s="180">
        <f>(I629/I612)*BL78</f>
        <v>1903.2523310951938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141419</v>
      </c>
      <c r="D639" s="180">
        <f>(D615/D612)*BS76</f>
        <v>128236.77355387718</v>
      </c>
      <c r="E639" s="180">
        <f>(E623/E612)*SUM(C639:D639)</f>
        <v>9216.2757896266212</v>
      </c>
      <c r="F639" s="180">
        <f>(F624/F612)*BS64</f>
        <v>3107.3517159490589</v>
      </c>
      <c r="G639" s="180">
        <f>(G625/G612)*BS77</f>
        <v>0</v>
      </c>
      <c r="H639" s="180">
        <f>(H628/H612)*BS60</f>
        <v>659.33899719770739</v>
      </c>
      <c r="I639" s="180">
        <f>(I629/I612)*BS78</f>
        <v>3298.9707072316692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716844</v>
      </c>
      <c r="D640" s="180">
        <f>(D615/D612)*BT76</f>
        <v>58268.338454060773</v>
      </c>
      <c r="E640" s="180">
        <f>(E623/E612)*SUM(C640:D640)</f>
        <v>26491.734202411706</v>
      </c>
      <c r="F640" s="180">
        <f>(F624/F612)*BT64</f>
        <v>209.3148433213797</v>
      </c>
      <c r="G640" s="180">
        <f>(G625/G612)*BT77</f>
        <v>0</v>
      </c>
      <c r="H640" s="180">
        <f>(H628/H612)*BT60</f>
        <v>2511.367645377255</v>
      </c>
      <c r="I640" s="180">
        <f>(I629/I612)*BT78</f>
        <v>634.41744369839785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6821</v>
      </c>
      <c r="D641" s="180">
        <f>(D615/D612)*BU76</f>
        <v>0</v>
      </c>
      <c r="E641" s="180">
        <f>(E623/E612)*SUM(C641:D641)</f>
        <v>233.12765134799872</v>
      </c>
      <c r="F641" s="180">
        <f>(F624/F612)*BU64</f>
        <v>6.5128771335364606</v>
      </c>
      <c r="G641" s="180">
        <f>(G625/G612)*BU77</f>
        <v>0</v>
      </c>
      <c r="H641" s="180">
        <f>(H628/H612)*BU60</f>
        <v>0</v>
      </c>
      <c r="I641" s="180">
        <f>(I629/I612)*BU78</f>
        <v>634.41744369839785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7281455</v>
      </c>
      <c r="D642" s="180">
        <f>(D615/D612)*BV76</f>
        <v>121643.86195190377</v>
      </c>
      <c r="E642" s="180">
        <f>(E623/E612)*SUM(C642:D642)</f>
        <v>253022.58472128568</v>
      </c>
      <c r="F642" s="180">
        <f>(F624/F612)*BV64</f>
        <v>121.55221184867553</v>
      </c>
      <c r="G642" s="180">
        <f>(G625/G612)*BV77</f>
        <v>0</v>
      </c>
      <c r="H642" s="180">
        <f>(H628/H612)*BV60</f>
        <v>23744.603122011704</v>
      </c>
      <c r="I642" s="180">
        <f>(I629/I612)*BV78</f>
        <v>15818.141596213387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305863</v>
      </c>
      <c r="D643" s="180">
        <f>(D615/D612)*BW76</f>
        <v>48100.397321439814</v>
      </c>
      <c r="E643" s="180">
        <f>(E623/E612)*SUM(C643:D643)</f>
        <v>12097.73573973109</v>
      </c>
      <c r="F643" s="180">
        <f>(F624/F612)*BW64</f>
        <v>32.628869599697516</v>
      </c>
      <c r="G643" s="180">
        <f>(G625/G612)*BW77</f>
        <v>0</v>
      </c>
      <c r="H643" s="180">
        <f>(H628/H612)*BW60</f>
        <v>1146.4939250635296</v>
      </c>
      <c r="I643" s="180">
        <f>(I629/I612)*BW78</f>
        <v>1311.1293836433556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6059871</v>
      </c>
      <c r="D644" s="180">
        <f>(D615/D612)*BX76</f>
        <v>11096.520231490458</v>
      </c>
      <c r="E644" s="180">
        <f>(E623/E612)*SUM(C644:D644)</f>
        <v>207493.09476639074</v>
      </c>
      <c r="F644" s="180">
        <f>(F624/F612)*BX64</f>
        <v>18453.624760521416</v>
      </c>
      <c r="G644" s="180">
        <f>(G625/G612)*BX77</f>
        <v>0</v>
      </c>
      <c r="H644" s="180">
        <f>(H628/H612)*BX60</f>
        <v>21010.656069937137</v>
      </c>
      <c r="I644" s="180">
        <f>(I629/I612)*BX78</f>
        <v>2199.3138048211126</v>
      </c>
      <c r="J644" s="180">
        <f>(J630/J612)*BX79</f>
        <v>0</v>
      </c>
      <c r="K644" s="180">
        <f>SUM(C631:J644)</f>
        <v>45671111.928656556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4656475</v>
      </c>
      <c r="D645" s="180">
        <f>(D615/D612)*BY76</f>
        <v>97036.515831862169</v>
      </c>
      <c r="E645" s="180">
        <f>(E623/E612)*SUM(C645:D645)</f>
        <v>162465.17744341699</v>
      </c>
      <c r="F645" s="180">
        <f>(F624/F612)*BY64</f>
        <v>2840.1303016780184</v>
      </c>
      <c r="G645" s="180">
        <f>(G625/G612)*BY77</f>
        <v>0</v>
      </c>
      <c r="H645" s="180">
        <f>(H628/H612)*BY60</f>
        <v>8907.3758793397301</v>
      </c>
      <c r="I645" s="180">
        <f>(I629/I612)*BY78</f>
        <v>634.41744369839785</v>
      </c>
      <c r="J645" s="180">
        <f>(J630/J612)*BY79</f>
        <v>75.418900154739646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89</v>
      </c>
      <c r="D647" s="180">
        <f>(D615/D612)*CA76</f>
        <v>3946.4611701953513</v>
      </c>
      <c r="E647" s="180">
        <f>(E623/E612)*SUM(C647:D647)</f>
        <v>137.92370396037074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4932607.4206743054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91218952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20824951</v>
      </c>
      <c r="D668" s="180">
        <f>(D615/D612)*C76</f>
        <v>1718149.9066382255</v>
      </c>
      <c r="E668" s="180">
        <f>(E623/E612)*SUM(C668:D668)</f>
        <v>770476.49442391307</v>
      </c>
      <c r="F668" s="180">
        <f>(F624/F612)*C64</f>
        <v>119263.35468179555</v>
      </c>
      <c r="G668" s="180">
        <f>(G625/G612)*C77</f>
        <v>652948.37811861746</v>
      </c>
      <c r="H668" s="180">
        <f>(H628/H612)*C60</f>
        <v>46153.729803839524</v>
      </c>
      <c r="I668" s="180">
        <f>(I629/I612)*C78</f>
        <v>583029.63075882767</v>
      </c>
      <c r="J668" s="180">
        <f>(J630/J612)*C79</f>
        <v>55010.600226946633</v>
      </c>
      <c r="K668" s="180">
        <f>(K644/K612)*C75</f>
        <v>2808482.0088753165</v>
      </c>
      <c r="L668" s="180">
        <f>(L647/L612)*C80</f>
        <v>877819.45818641479</v>
      </c>
      <c r="M668" s="180">
        <f t="shared" ref="M668:M713" si="20">ROUND(SUM(D668:L668),0)</f>
        <v>7631334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13686643</v>
      </c>
      <c r="D669" s="180">
        <f>(D615/D612)*D76</f>
        <v>2082477.9160796716</v>
      </c>
      <c r="E669" s="180">
        <f>(E623/E612)*SUM(C669:D669)</f>
        <v>538955.88960390794</v>
      </c>
      <c r="F669" s="180">
        <f>(F624/F612)*D64</f>
        <v>64634.050608943893</v>
      </c>
      <c r="G669" s="180">
        <f>(G625/G612)*D77</f>
        <v>897750.41362795094</v>
      </c>
      <c r="H669" s="180">
        <f>(H628/H612)*D60</f>
        <v>40034.895925386911</v>
      </c>
      <c r="I669" s="180">
        <f>(I629/I612)*D78</f>
        <v>495226.25655096938</v>
      </c>
      <c r="J669" s="180">
        <f>(J630/J612)*D79</f>
        <v>53970.799578242841</v>
      </c>
      <c r="K669" s="180">
        <f>(K644/K612)*D75</f>
        <v>2284692.3779436331</v>
      </c>
      <c r="L669" s="180">
        <f>(L647/L612)*D80</f>
        <v>599213.42529333825</v>
      </c>
      <c r="M669" s="180">
        <f t="shared" si="20"/>
        <v>7056956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23015064</v>
      </c>
      <c r="D670" s="180">
        <f>(D615/D612)*E76</f>
        <v>2811969.6561515466</v>
      </c>
      <c r="E670" s="180">
        <f>(E623/E612)*SUM(C670:D670)</f>
        <v>882714.51364086312</v>
      </c>
      <c r="F670" s="180">
        <f>(F624/F612)*E64</f>
        <v>79092.444393598795</v>
      </c>
      <c r="G670" s="180">
        <f>(G625/G612)*E77</f>
        <v>2024030.377095856</v>
      </c>
      <c r="H670" s="180">
        <f>(H628/H612)*E60</f>
        <v>62473.419887344557</v>
      </c>
      <c r="I670" s="180">
        <f>(I629/I612)*E78</f>
        <v>792810.33214176458</v>
      </c>
      <c r="J670" s="180">
        <f>(J630/J612)*E79</f>
        <v>68646.990823877961</v>
      </c>
      <c r="K670" s="180">
        <f>(K644/K612)*E75</f>
        <v>2604619.0282886336</v>
      </c>
      <c r="L670" s="180">
        <f>(L647/L612)*E80</f>
        <v>756203.58140441612</v>
      </c>
      <c r="M670" s="180">
        <f t="shared" si="20"/>
        <v>10082560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23095408</v>
      </c>
      <c r="D671" s="180">
        <f>(D615/D612)*F76</f>
        <v>2228450.550421956</v>
      </c>
      <c r="E671" s="180">
        <f>(E623/E612)*SUM(C671:D671)</f>
        <v>865517.03077683714</v>
      </c>
      <c r="F671" s="180">
        <f>(F624/F612)*F64</f>
        <v>114540.68046886542</v>
      </c>
      <c r="G671" s="180">
        <f>(G625/G612)*F77</f>
        <v>1337822.277169839</v>
      </c>
      <c r="H671" s="180">
        <f>(H628/H612)*F60</f>
        <v>60549.997844563986</v>
      </c>
      <c r="I671" s="180">
        <f>(I629/I612)*F78</f>
        <v>807190.46086559491</v>
      </c>
      <c r="J671" s="180">
        <f>(J630/J612)*F79</f>
        <v>74273.186321342015</v>
      </c>
      <c r="K671" s="180">
        <f>(K644/K612)*F75</f>
        <v>2876799.462285982</v>
      </c>
      <c r="L671" s="180">
        <f>(L647/L612)*F80</f>
        <v>1017883.6933020599</v>
      </c>
      <c r="M671" s="180">
        <f t="shared" si="20"/>
        <v>9383027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31713001</v>
      </c>
      <c r="D681" s="180">
        <f>(D615/D612)*P76</f>
        <v>2377905.3563850014</v>
      </c>
      <c r="E681" s="180">
        <f>(E623/E612)*SUM(C681:D681)</f>
        <v>1165156.5651940473</v>
      </c>
      <c r="F681" s="180">
        <f>(F624/F612)*P64</f>
        <v>1168530.4847735814</v>
      </c>
      <c r="G681" s="180">
        <f>(G625/G612)*P77</f>
        <v>15343.310060147036</v>
      </c>
      <c r="H681" s="180">
        <f>(H628/H612)*P60</f>
        <v>35096.152863574782</v>
      </c>
      <c r="I681" s="180">
        <f>(I629/I612)*P78</f>
        <v>116140.68669305337</v>
      </c>
      <c r="J681" s="180">
        <f>(J630/J612)*P79</f>
        <v>36882.837150042062</v>
      </c>
      <c r="K681" s="180">
        <f>(K644/K612)*P75</f>
        <v>4702839.1143585872</v>
      </c>
      <c r="L681" s="180">
        <f>(L647/L612)*P80</f>
        <v>345593.2757744721</v>
      </c>
      <c r="M681" s="180">
        <f t="shared" si="20"/>
        <v>9963488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2340311</v>
      </c>
      <c r="D682" s="180">
        <f>(D615/D612)*Q76</f>
        <v>385313.89707589673</v>
      </c>
      <c r="E682" s="180">
        <f>(E623/E612)*SUM(C682:D682)</f>
        <v>93156.213269452361</v>
      </c>
      <c r="F682" s="180">
        <f>(F624/F612)*Q64</f>
        <v>4761.3645721392586</v>
      </c>
      <c r="G682" s="180">
        <f>(G625/G612)*Q77</f>
        <v>0</v>
      </c>
      <c r="H682" s="180">
        <f>(H628/H612)*Q60</f>
        <v>5530.8882758559275</v>
      </c>
      <c r="I682" s="180">
        <f>(I629/I612)*Q78</f>
        <v>34639.192425932524</v>
      </c>
      <c r="J682" s="180">
        <f>(J630/J612)*Q79</f>
        <v>5507.7578744773582</v>
      </c>
      <c r="K682" s="180">
        <f>(K644/K612)*Q75</f>
        <v>574593.52759572619</v>
      </c>
      <c r="L682" s="180">
        <f>(L647/L612)*Q80</f>
        <v>107466.16505036705</v>
      </c>
      <c r="M682" s="180">
        <f t="shared" si="20"/>
        <v>1210969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1266434</v>
      </c>
      <c r="D683" s="180">
        <f>(D615/D612)*R76</f>
        <v>37653.882459157998</v>
      </c>
      <c r="E683" s="180">
        <f>(E623/E612)*SUM(C683:D683)</f>
        <v>44571.022605056234</v>
      </c>
      <c r="F683" s="180">
        <f>(F624/F612)*R64</f>
        <v>29777.970481372955</v>
      </c>
      <c r="G683" s="180">
        <f>(G625/G612)*R77</f>
        <v>0</v>
      </c>
      <c r="H683" s="180">
        <f>(H628/H612)*R60</f>
        <v>1142.2943136164104</v>
      </c>
      <c r="I683" s="180">
        <f>(I629/I612)*R78</f>
        <v>634.41744369839785</v>
      </c>
      <c r="J683" s="180">
        <f>(J630/J612)*R79</f>
        <v>0</v>
      </c>
      <c r="K683" s="180">
        <f>(K644/K612)*R75</f>
        <v>1114090.0275257027</v>
      </c>
      <c r="L683" s="180">
        <f>(L647/L612)*R80</f>
        <v>0</v>
      </c>
      <c r="M683" s="180">
        <f t="shared" si="20"/>
        <v>1227870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1197590</v>
      </c>
      <c r="D684" s="180">
        <f>(D615/D612)*S76</f>
        <v>521165.01924050372</v>
      </c>
      <c r="E684" s="180">
        <f>(E623/E612)*SUM(C684:D684)</f>
        <v>58743.486421070666</v>
      </c>
      <c r="F684" s="180">
        <f>(F624/F612)*S64</f>
        <v>10396.744358812708</v>
      </c>
      <c r="G684" s="180">
        <f>(G625/G612)*S77</f>
        <v>0</v>
      </c>
      <c r="H684" s="180">
        <f>(H628/H612)*S60</f>
        <v>5014.3360678602712</v>
      </c>
      <c r="I684" s="180">
        <f>(I629/I612)*S78</f>
        <v>31593.988696180215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626914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25437977</v>
      </c>
      <c r="D685" s="180">
        <f>(D615/D612)*T76</f>
        <v>13603.683798438093</v>
      </c>
      <c r="E685" s="180">
        <f>(E623/E612)*SUM(C685:D685)</f>
        <v>869882.30873889779</v>
      </c>
      <c r="F685" s="180">
        <f>(F624/F612)*T64</f>
        <v>1160598.5742321182</v>
      </c>
      <c r="G685" s="180">
        <f>(G625/G612)*T77</f>
        <v>0</v>
      </c>
      <c r="H685" s="180">
        <f>(H628/H612)*T60</f>
        <v>15147.998489758795</v>
      </c>
      <c r="I685" s="180">
        <f>(I629/I612)*T78</f>
        <v>26899.299612812072</v>
      </c>
      <c r="J685" s="180">
        <f>(J630/J612)*T79</f>
        <v>5130.1188329083188</v>
      </c>
      <c r="K685" s="180">
        <f>(K644/K612)*T75</f>
        <v>3170315.7418733458</v>
      </c>
      <c r="L685" s="180">
        <f>(L647/L612)*T80</f>
        <v>152243.73382135332</v>
      </c>
      <c r="M685" s="180">
        <f t="shared" si="20"/>
        <v>5413821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16631756</v>
      </c>
      <c r="D686" s="180">
        <f>(D615/D612)*U76</f>
        <v>403467.6184587953</v>
      </c>
      <c r="E686" s="180">
        <f>(E623/E612)*SUM(C686:D686)</f>
        <v>582228.65743428469</v>
      </c>
      <c r="F686" s="180">
        <f>(F624/F612)*U64</f>
        <v>136104.04285082046</v>
      </c>
      <c r="G686" s="180">
        <f>(G625/G612)*U77</f>
        <v>0</v>
      </c>
      <c r="H686" s="180">
        <f>(H628/H612)*U60</f>
        <v>15945.924664711432</v>
      </c>
      <c r="I686" s="180">
        <f>(I629/I612)*U78</f>
        <v>32947.412576070128</v>
      </c>
      <c r="J686" s="180">
        <f>(J630/J612)*U79</f>
        <v>38.662396469216716</v>
      </c>
      <c r="K686" s="180">
        <f>(K644/K612)*U75</f>
        <v>3175692.9520648918</v>
      </c>
      <c r="L686" s="180">
        <f>(L647/L612)*U80</f>
        <v>0</v>
      </c>
      <c r="M686" s="180">
        <f t="shared" si="20"/>
        <v>4346425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939538</v>
      </c>
      <c r="D688" s="180">
        <f>(D615/D612)*W76</f>
        <v>55668.31697722619</v>
      </c>
      <c r="E688" s="180">
        <f>(E623/E612)*SUM(C688:D688)</f>
        <v>34014.090497521283</v>
      </c>
      <c r="F688" s="180">
        <f>(F624/F612)*W64</f>
        <v>6642.6188047510677</v>
      </c>
      <c r="G688" s="180">
        <f>(G625/G612)*W77</f>
        <v>0</v>
      </c>
      <c r="H688" s="180">
        <f>(H628/H612)*W60</f>
        <v>2561.7629827426849</v>
      </c>
      <c r="I688" s="180">
        <f>(I629/I612)*W78</f>
        <v>3848.799158436947</v>
      </c>
      <c r="J688" s="180">
        <f>(J630/J612)*W79</f>
        <v>0</v>
      </c>
      <c r="K688" s="180">
        <f>(K644/K612)*W75</f>
        <v>748900.60269538627</v>
      </c>
      <c r="L688" s="180">
        <f>(L647/L612)*W80</f>
        <v>1343.3270631295882</v>
      </c>
      <c r="M688" s="180">
        <f t="shared" si="20"/>
        <v>852980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2266537</v>
      </c>
      <c r="D689" s="180">
        <f>(D615/D612)*X76</f>
        <v>125590.32312209911</v>
      </c>
      <c r="E689" s="180">
        <f>(E623/E612)*SUM(C689:D689)</f>
        <v>81757.956980623101</v>
      </c>
      <c r="F689" s="180">
        <f>(F624/F612)*X64</f>
        <v>23949.848221906035</v>
      </c>
      <c r="G689" s="180">
        <f>(G625/G612)*X77</f>
        <v>0</v>
      </c>
      <c r="H689" s="180">
        <f>(H628/H612)*X60</f>
        <v>5056.3321823314627</v>
      </c>
      <c r="I689" s="180">
        <f>(I629/I612)*X78</f>
        <v>0</v>
      </c>
      <c r="J689" s="180">
        <f>(J630/J612)*X79</f>
        <v>0</v>
      </c>
      <c r="K689" s="180">
        <f>(K644/K612)*X75</f>
        <v>2773137.6621799329</v>
      </c>
      <c r="L689" s="180">
        <f>(L647/L612)*X80</f>
        <v>1611.9924757555057</v>
      </c>
      <c r="M689" s="180">
        <f t="shared" si="20"/>
        <v>3011104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5790579</v>
      </c>
      <c r="D690" s="180">
        <f>(D615/D612)*Y76</f>
        <v>415724.86256387265</v>
      </c>
      <c r="E690" s="180">
        <f>(E623/E612)*SUM(C690:D690)</f>
        <v>212118.61061890167</v>
      </c>
      <c r="F690" s="180">
        <f>(F624/F612)*Y64</f>
        <v>16773.560395797071</v>
      </c>
      <c r="G690" s="180">
        <f>(G625/G612)*Y77</f>
        <v>3907.3025619007976</v>
      </c>
      <c r="H690" s="180">
        <f>(H628/H612)*Y60</f>
        <v>19297.214599512521</v>
      </c>
      <c r="I690" s="180">
        <f>(I629/I612)*Y78</f>
        <v>17679.099431062023</v>
      </c>
      <c r="J690" s="180">
        <f>(J630/J612)*Y79</f>
        <v>30172.733199451599</v>
      </c>
      <c r="K690" s="180">
        <f>(K644/K612)*Y75</f>
        <v>1280465.5941594553</v>
      </c>
      <c r="L690" s="180">
        <f>(L647/L612)*Y80</f>
        <v>13254.160356211936</v>
      </c>
      <c r="M690" s="180">
        <f t="shared" si="20"/>
        <v>2009393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5109248</v>
      </c>
      <c r="D691" s="180">
        <f>(D615/D612)*Z76</f>
        <v>192633.73406047662</v>
      </c>
      <c r="E691" s="180">
        <f>(E623/E612)*SUM(C691:D691)</f>
        <v>181207.33563793779</v>
      </c>
      <c r="F691" s="180">
        <f>(F624/F612)*Z64</f>
        <v>95281.586913541993</v>
      </c>
      <c r="G691" s="180">
        <f>(G625/G612)*Z77</f>
        <v>0</v>
      </c>
      <c r="H691" s="180">
        <f>(H628/H612)*Z60</f>
        <v>8143.0465959640424</v>
      </c>
      <c r="I691" s="180">
        <f>(I629/I612)*Z78</f>
        <v>45255.110983819046</v>
      </c>
      <c r="J691" s="180">
        <f>(J630/J612)*Z79</f>
        <v>5139.6482968267883</v>
      </c>
      <c r="K691" s="180">
        <f>(K644/K612)*Z75</f>
        <v>1273814.8530304914</v>
      </c>
      <c r="L691" s="180">
        <f>(L647/L612)*Z80</f>
        <v>59016.835640159909</v>
      </c>
      <c r="M691" s="180">
        <f t="shared" si="20"/>
        <v>1860492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971294</v>
      </c>
      <c r="D692" s="180">
        <f>(D615/D612)*AA76</f>
        <v>39743.185431614358</v>
      </c>
      <c r="E692" s="180">
        <f>(E623/E612)*SUM(C692:D692)</f>
        <v>34555.156790084053</v>
      </c>
      <c r="F692" s="180">
        <f>(F624/F612)*AA64</f>
        <v>26242.896844366991</v>
      </c>
      <c r="G692" s="180">
        <f>(G625/G612)*AA77</f>
        <v>0</v>
      </c>
      <c r="H692" s="180">
        <f>(H628/H612)*AA60</f>
        <v>1037.3040274384316</v>
      </c>
      <c r="I692" s="180">
        <f>(I629/I612)*AA78</f>
        <v>7951.3652943532534</v>
      </c>
      <c r="J692" s="180">
        <f>(J630/J612)*AA79</f>
        <v>0</v>
      </c>
      <c r="K692" s="180">
        <f>(K644/K612)*AA75</f>
        <v>279032.68322419695</v>
      </c>
      <c r="L692" s="180">
        <f>(L647/L612)*AA80</f>
        <v>0</v>
      </c>
      <c r="M692" s="180">
        <f t="shared" si="20"/>
        <v>388563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17845667</v>
      </c>
      <c r="D693" s="180">
        <f>(D615/D612)*AB76</f>
        <v>308381.1187345591</v>
      </c>
      <c r="E693" s="180">
        <f>(E623/E612)*SUM(C693:D693)</f>
        <v>620467.76138090354</v>
      </c>
      <c r="F693" s="180">
        <f>(F624/F612)*AB64</f>
        <v>1343032.0652982483</v>
      </c>
      <c r="G693" s="180">
        <f>(G625/G612)*AB77</f>
        <v>0</v>
      </c>
      <c r="H693" s="180">
        <f>(H628/H612)*AB60</f>
        <v>20351.317072739428</v>
      </c>
      <c r="I693" s="180">
        <f>(I629/I612)*AB78</f>
        <v>39841.415464259386</v>
      </c>
      <c r="J693" s="180">
        <f>(J630/J612)*AB79</f>
        <v>0</v>
      </c>
      <c r="K693" s="180">
        <f>(K644/K612)*AB75</f>
        <v>3562830.6834508157</v>
      </c>
      <c r="L693" s="180">
        <f>(L647/L612)*AB80</f>
        <v>0</v>
      </c>
      <c r="M693" s="180">
        <f t="shared" si="20"/>
        <v>5894904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5889749</v>
      </c>
      <c r="D694" s="180">
        <f>(D615/D612)*AC76</f>
        <v>144022.61823465858</v>
      </c>
      <c r="E694" s="180">
        <f>(E623/E612)*SUM(C694:D694)</f>
        <v>206221.81588172697</v>
      </c>
      <c r="F694" s="180">
        <f>(F624/F612)*AC64</f>
        <v>58695.725309662972</v>
      </c>
      <c r="G694" s="180">
        <f>(G625/G612)*AC77</f>
        <v>0</v>
      </c>
      <c r="H694" s="180">
        <f>(H628/H612)*AC60</f>
        <v>13732.729432079639</v>
      </c>
      <c r="I694" s="180">
        <f>(I629/I612)*AC78</f>
        <v>15818.141596213387</v>
      </c>
      <c r="J694" s="180">
        <f>(J630/J612)*AC79</f>
        <v>3528.8966242078718</v>
      </c>
      <c r="K694" s="180">
        <f>(K644/K612)*AC75</f>
        <v>1925422.3671227652</v>
      </c>
      <c r="L694" s="180">
        <f>(L647/L612)*AC80</f>
        <v>0</v>
      </c>
      <c r="M694" s="180">
        <f t="shared" si="20"/>
        <v>2367442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6931724</v>
      </c>
      <c r="D696" s="180">
        <f>(D615/D612)*AE76</f>
        <v>109015.18620727865</v>
      </c>
      <c r="E696" s="180">
        <f>(E623/E612)*SUM(C696:D696)</f>
        <v>240637.881576649</v>
      </c>
      <c r="F696" s="180">
        <f>(F624/F612)*AE64</f>
        <v>3232.1926083305102</v>
      </c>
      <c r="G696" s="180">
        <f>(G625/G612)*AE77</f>
        <v>0</v>
      </c>
      <c r="H696" s="180">
        <f>(H628/H612)*AE60</f>
        <v>23081.06451336688</v>
      </c>
      <c r="I696" s="180">
        <f>(I629/I612)*AE78</f>
        <v>63906.983828551951</v>
      </c>
      <c r="J696" s="180">
        <f>(J630/J612)*AE79</f>
        <v>3536.2479249449766</v>
      </c>
      <c r="K696" s="180">
        <f>(K644/K612)*AE75</f>
        <v>804162.83229295246</v>
      </c>
      <c r="L696" s="180">
        <f>(L647/L612)*AE80</f>
        <v>0</v>
      </c>
      <c r="M696" s="180">
        <f t="shared" si="20"/>
        <v>1247572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17228586</v>
      </c>
      <c r="D698" s="180">
        <f>(D615/D612)*AG76</f>
        <v>1268717.6227853904</v>
      </c>
      <c r="E698" s="180">
        <f>(E623/E612)*SUM(C698:D698)</f>
        <v>632199.52350839844</v>
      </c>
      <c r="F698" s="180">
        <f>(F624/F612)*AG64</f>
        <v>99733.299644144194</v>
      </c>
      <c r="G698" s="180">
        <f>(G625/G612)*AG77</f>
        <v>104830.06873392384</v>
      </c>
      <c r="H698" s="180">
        <f>(H628/H612)*AG60</f>
        <v>45276.011011391616</v>
      </c>
      <c r="I698" s="180">
        <f>(I629/I612)*AG78</f>
        <v>631879.77392360428</v>
      </c>
      <c r="J698" s="180">
        <f>(J630/J612)*AG79</f>
        <v>83992.694977384963</v>
      </c>
      <c r="K698" s="180">
        <f>(K644/K612)*AG75</f>
        <v>7568939.4732593121</v>
      </c>
      <c r="L698" s="180">
        <f>(L647/L612)*AG80</f>
        <v>674439.74082859524</v>
      </c>
      <c r="M698" s="180">
        <f t="shared" si="20"/>
        <v>11110008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3962182</v>
      </c>
      <c r="D700" s="180">
        <f>(D615/D612)*AI76</f>
        <v>852389.18380725244</v>
      </c>
      <c r="E700" s="180">
        <f>(E623/E612)*SUM(C700:D700)</f>
        <v>164552.07041910841</v>
      </c>
      <c r="F700" s="180">
        <f>(F624/F612)*AI64</f>
        <v>31827.721228340513</v>
      </c>
      <c r="G700" s="180">
        <f>(G625/G612)*AI77</f>
        <v>149668.74813329763</v>
      </c>
      <c r="H700" s="180">
        <f>(H628/H612)*AI60</f>
        <v>9390.3311957584319</v>
      </c>
      <c r="I700" s="180">
        <f>(I629/I612)*AI78</f>
        <v>257531.18764530297</v>
      </c>
      <c r="J700" s="180">
        <f>(J630/J612)*AI79</f>
        <v>14340.481845307355</v>
      </c>
      <c r="K700" s="180">
        <f>(K644/K612)*AI75</f>
        <v>428099.09991487552</v>
      </c>
      <c r="L700" s="180">
        <f>(L647/L612)*AI80</f>
        <v>172035.41921812927</v>
      </c>
      <c r="M700" s="180">
        <f t="shared" si="20"/>
        <v>2079834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37660199</v>
      </c>
      <c r="D701" s="180">
        <f>(D615/D612)*AJ76</f>
        <v>0</v>
      </c>
      <c r="E701" s="180">
        <f>(E623/E612)*SUM(C701:D701)</f>
        <v>1287147.5945122782</v>
      </c>
      <c r="F701" s="180">
        <f>(F624/F612)*AJ64</f>
        <v>115603.56912027216</v>
      </c>
      <c r="G701" s="180">
        <f>(G625/G612)*AJ77</f>
        <v>0</v>
      </c>
      <c r="H701" s="180">
        <f>(H628/H612)*AJ60</f>
        <v>68567.056097114459</v>
      </c>
      <c r="I701" s="180">
        <f>(I629/I612)*AJ78</f>
        <v>31044.160244974937</v>
      </c>
      <c r="J701" s="180">
        <f>(J630/J612)*AJ79</f>
        <v>8105.4897386519824</v>
      </c>
      <c r="K701" s="180">
        <f>(K644/K612)*AJ75</f>
        <v>1598307.4204638023</v>
      </c>
      <c r="L701" s="180">
        <f>(L647/L612)*AJ80</f>
        <v>112929.02844042737</v>
      </c>
      <c r="M701" s="180">
        <f t="shared" si="20"/>
        <v>3221704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1701844</v>
      </c>
      <c r="D713" s="180">
        <f>(D615/D612)*AV76</f>
        <v>0</v>
      </c>
      <c r="E713" s="180">
        <f>(E623/E612)*SUM(C713:D713)</f>
        <v>58165.502812004626</v>
      </c>
      <c r="F713" s="180">
        <f>(F624/F612)*AV64</f>
        <v>4236.4653655354296</v>
      </c>
      <c r="G713" s="180">
        <f>(G625/G612)*AV77</f>
        <v>0</v>
      </c>
      <c r="H713" s="180">
        <f>(H628/H612)*AV60</f>
        <v>5182.3205257450381</v>
      </c>
      <c r="I713" s="180">
        <f>(I629/I612)*AV78</f>
        <v>6005.8184670114997</v>
      </c>
      <c r="J713" s="180">
        <f>(J630/J612)*AV79</f>
        <v>572.58464630114611</v>
      </c>
      <c r="K713" s="180">
        <f>(K644/K612)*AV75</f>
        <v>115874.41605075511</v>
      </c>
      <c r="L713" s="180">
        <f>(L647/L612)*AV80</f>
        <v>41553.583819475258</v>
      </c>
      <c r="M713" s="180">
        <f t="shared" si="20"/>
        <v>231591</v>
      </c>
      <c r="N713" s="199" t="s">
        <v>741</v>
      </c>
    </row>
    <row r="715" spans="1:83" ht="12.65" customHeight="1" x14ac:dyDescent="0.35">
      <c r="C715" s="180">
        <f>SUM(C614:C647)+SUM(C668:C713)</f>
        <v>356725234</v>
      </c>
      <c r="D715" s="180">
        <f>SUM(D616:D647)+SUM(D668:D713)</f>
        <v>18435963</v>
      </c>
      <c r="E715" s="180">
        <f>SUM(E624:E647)+SUM(E668:E713)</f>
        <v>11789199.187952522</v>
      </c>
      <c r="F715" s="180">
        <f>SUM(F625:F648)+SUM(F668:F713)</f>
        <v>4878505.8251023656</v>
      </c>
      <c r="G715" s="180">
        <f>SUM(G626:G647)+SUM(G668:G713)</f>
        <v>5186300.875501534</v>
      </c>
      <c r="H715" s="180">
        <f>SUM(H629:H647)+SUM(H668:H713)</f>
        <v>719296.84982822766</v>
      </c>
      <c r="I715" s="180">
        <f>SUM(I630:I647)+SUM(I668:I713)</f>
        <v>4318944.7787137069</v>
      </c>
      <c r="J715" s="180">
        <f>SUM(J631:J647)+SUM(J668:J713)</f>
        <v>448925.1493575378</v>
      </c>
      <c r="K715" s="180">
        <f>SUM(K668:K713)</f>
        <v>45671111.928656556</v>
      </c>
      <c r="L715" s="180">
        <f>SUM(L668:L713)</f>
        <v>4932607.4206743054</v>
      </c>
      <c r="M715" s="180">
        <f>SUM(M668:M713)</f>
        <v>91218951</v>
      </c>
      <c r="N715" s="198" t="s">
        <v>742</v>
      </c>
    </row>
    <row r="716" spans="1:83" ht="12.65" customHeight="1" x14ac:dyDescent="0.35">
      <c r="C716" s="180">
        <f>CE71</f>
        <v>356725234</v>
      </c>
      <c r="D716" s="180">
        <f>D615</f>
        <v>18435963</v>
      </c>
      <c r="E716" s="180">
        <f>E623</f>
        <v>11789199.187952522</v>
      </c>
      <c r="F716" s="180">
        <f>F624</f>
        <v>4878505.8251023656</v>
      </c>
      <c r="G716" s="180">
        <f>G625</f>
        <v>5186300.875501533</v>
      </c>
      <c r="H716" s="180">
        <f>H628</f>
        <v>719296.84982822766</v>
      </c>
      <c r="I716" s="180">
        <f>I629</f>
        <v>4318944.7787137069</v>
      </c>
      <c r="J716" s="180">
        <f>J630</f>
        <v>448925.14935753786</v>
      </c>
      <c r="K716" s="180">
        <f>K644</f>
        <v>45671111.928656556</v>
      </c>
      <c r="L716" s="180">
        <f>L647</f>
        <v>4932607.4206743054</v>
      </c>
      <c r="M716" s="180">
        <f>C648</f>
        <v>91218952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208*2021*A</v>
      </c>
      <c r="B722" s="279">
        <f>ROUND(C165,0)</f>
        <v>13008329</v>
      </c>
      <c r="C722" s="279">
        <f>ROUND(C166,0)</f>
        <v>448394</v>
      </c>
      <c r="D722" s="279">
        <f>ROUND(C167,0)</f>
        <v>1454326</v>
      </c>
      <c r="E722" s="279">
        <f>ROUND(C168,0)</f>
        <v>27670174</v>
      </c>
      <c r="F722" s="279">
        <f>ROUND(C169,0)</f>
        <v>0</v>
      </c>
      <c r="G722" s="279">
        <f>ROUND(C170,0)</f>
        <v>10946387</v>
      </c>
      <c r="H722" s="279">
        <f>ROUND(C171+C172,0)</f>
        <v>232827</v>
      </c>
      <c r="I722" s="279">
        <f>ROUND(C175,0)</f>
        <v>3133161</v>
      </c>
      <c r="J722" s="279">
        <f>ROUND(C176,0)</f>
        <v>654150</v>
      </c>
      <c r="K722" s="279">
        <f>ROUND(C179,0)</f>
        <v>3872304</v>
      </c>
      <c r="L722" s="279">
        <f>ROUND(C180,0)</f>
        <v>313728</v>
      </c>
      <c r="M722" s="279">
        <f>ROUND(C183,0)</f>
        <v>55640</v>
      </c>
      <c r="N722" s="279">
        <f>ROUND(C184,0)</f>
        <v>14680974</v>
      </c>
      <c r="O722" s="279">
        <f>ROUND(C185,0)</f>
        <v>0</v>
      </c>
      <c r="P722" s="279">
        <f>ROUND(C188,0)</f>
        <v>0</v>
      </c>
      <c r="Q722" s="279">
        <f>ROUND(C189,0)</f>
        <v>0</v>
      </c>
      <c r="R722" s="279">
        <f>ROUND(B195,0)</f>
        <v>10473157</v>
      </c>
      <c r="S722" s="279">
        <f>ROUND(C195,0)</f>
        <v>0</v>
      </c>
      <c r="T722" s="279">
        <f>ROUND(D195,0)</f>
        <v>0</v>
      </c>
      <c r="U722" s="279">
        <f>ROUND(B196,0)</f>
        <v>0</v>
      </c>
      <c r="V722" s="279">
        <f>ROUND(C196,0)</f>
        <v>0</v>
      </c>
      <c r="W722" s="279">
        <f>ROUND(D196,0)</f>
        <v>0</v>
      </c>
      <c r="X722" s="279">
        <f>ROUND(B197,0)</f>
        <v>247743470</v>
      </c>
      <c r="Y722" s="279">
        <f>ROUND(C197,0)</f>
        <v>1032284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0</v>
      </c>
      <c r="AE722" s="279">
        <f>ROUND(C199,0)</f>
        <v>0</v>
      </c>
      <c r="AF722" s="279">
        <f>ROUND(D199,0)</f>
        <v>0</v>
      </c>
      <c r="AG722" s="279">
        <f>ROUND(B200,0)</f>
        <v>82237927</v>
      </c>
      <c r="AH722" s="279">
        <f>ROUND(C200,0)</f>
        <v>1779798</v>
      </c>
      <c r="AI722" s="279">
        <f>ROUND(D200,0)</f>
        <v>432770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0</v>
      </c>
      <c r="AN722" s="279">
        <f>ROUND(C202,0)</f>
        <v>0</v>
      </c>
      <c r="AO722" s="279">
        <f>ROUND(D202,0)</f>
        <v>0</v>
      </c>
      <c r="AP722" s="279">
        <f>ROUND(B203,0)</f>
        <v>1182857</v>
      </c>
      <c r="AQ722" s="279">
        <f>ROUND(C203,0)</f>
        <v>3335119</v>
      </c>
      <c r="AR722" s="279">
        <f>ROUND(D203,0)</f>
        <v>2807723</v>
      </c>
      <c r="AS722" s="279"/>
      <c r="AT722" s="279"/>
      <c r="AU722" s="279"/>
      <c r="AV722" s="279">
        <f>ROUND(B209,0)</f>
        <v>78050</v>
      </c>
      <c r="AW722" s="279">
        <f>ROUND(C209,0)</f>
        <v>28162</v>
      </c>
      <c r="AX722" s="279">
        <f>ROUND(D209,0)</f>
        <v>0</v>
      </c>
      <c r="AY722" s="279">
        <f>ROUND(B210,0)</f>
        <v>129203442</v>
      </c>
      <c r="AZ722" s="279">
        <f>ROUND(C210,0)</f>
        <v>7408661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66984900</v>
      </c>
      <c r="BI722" s="279">
        <f>ROUND(C213,0)</f>
        <v>4831131</v>
      </c>
      <c r="BJ722" s="279">
        <f>ROUND(D213,0)</f>
        <v>409222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0</v>
      </c>
      <c r="BO722" s="279">
        <f>ROUND(C215,0)</f>
        <v>0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392632618</v>
      </c>
      <c r="BU722" s="279">
        <f>ROUND(C224,0)</f>
        <v>196409020</v>
      </c>
      <c r="BV722" s="279">
        <f>ROUND(C225,0)</f>
        <v>0</v>
      </c>
      <c r="BW722" s="279">
        <f>ROUND(C226,0)</f>
        <v>0</v>
      </c>
      <c r="BX722" s="279">
        <f>ROUND(C227,0)</f>
        <v>0</v>
      </c>
      <c r="BY722" s="279">
        <f>ROUND(C228,0)</f>
        <v>179415094</v>
      </c>
      <c r="BZ722" s="279">
        <f>ROUND(C231,0)</f>
        <v>0</v>
      </c>
      <c r="CA722" s="279">
        <f>ROUND(C233,0)</f>
        <v>6269950</v>
      </c>
      <c r="CB722" s="279">
        <f>ROUND(C234,0)</f>
        <v>12507037</v>
      </c>
      <c r="CC722" s="279">
        <f>ROUND(C238+C239,0)</f>
        <v>0</v>
      </c>
      <c r="CD722" s="279">
        <f>D221</f>
        <v>11208987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208*2021*A</v>
      </c>
      <c r="B726" s="279">
        <f>ROUND(C111,0)</f>
        <v>13017</v>
      </c>
      <c r="C726" s="279">
        <f>ROUND(C112,0)</f>
        <v>0</v>
      </c>
      <c r="D726" s="279">
        <f>ROUND(C113,0)</f>
        <v>0</v>
      </c>
      <c r="E726" s="279">
        <f>ROUND(C114,0)</f>
        <v>3379</v>
      </c>
      <c r="F726" s="279">
        <f>ROUND(D111,0)</f>
        <v>54711</v>
      </c>
      <c r="G726" s="279">
        <f>ROUND(D112,0)</f>
        <v>0</v>
      </c>
      <c r="H726" s="279">
        <f>ROUND(D113,0)</f>
        <v>0</v>
      </c>
      <c r="I726" s="279">
        <f>ROUND(D114,0)</f>
        <v>0</v>
      </c>
      <c r="J726" s="279">
        <f>ROUND(C116,0)</f>
        <v>54</v>
      </c>
      <c r="K726" s="279">
        <f>ROUND(C117,0)</f>
        <v>0</v>
      </c>
      <c r="L726" s="279">
        <f>ROUND(C118,0)</f>
        <v>112</v>
      </c>
      <c r="M726" s="279">
        <f>ROUND(C119,0)</f>
        <v>0</v>
      </c>
      <c r="N726" s="279">
        <f>ROUND(C120,0)</f>
        <v>45</v>
      </c>
      <c r="O726" s="279">
        <f>ROUND(C121,0)</f>
        <v>0</v>
      </c>
      <c r="P726" s="279">
        <f>ROUND(C122,0)</f>
        <v>0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220</v>
      </c>
      <c r="W726" s="279">
        <f>ROUND(C129,0)</f>
        <v>0</v>
      </c>
      <c r="X726" s="279">
        <f>ROUND(B138,0)</f>
        <v>4812</v>
      </c>
      <c r="Y726" s="279">
        <f>ROUND(B139,0)</f>
        <v>25616</v>
      </c>
      <c r="Z726" s="279">
        <f>ROUND(B140,0)</f>
        <v>117292</v>
      </c>
      <c r="AA726" s="279">
        <f>ROUND(B141,0)</f>
        <v>251728621</v>
      </c>
      <c r="AB726" s="279">
        <f>ROUND(B142,0)</f>
        <v>280190409</v>
      </c>
      <c r="AC726" s="279">
        <f>ROUND(C138,0)</f>
        <v>3089</v>
      </c>
      <c r="AD726" s="279">
        <f>ROUND(C139,0)</f>
        <v>12536</v>
      </c>
      <c r="AE726" s="279">
        <f>ROUND(C140,0)</f>
        <v>69249</v>
      </c>
      <c r="AF726" s="279">
        <f>ROUND(C141,0)</f>
        <v>108887147</v>
      </c>
      <c r="AG726" s="279">
        <f>ROUND(C142,0)</f>
        <v>135029123</v>
      </c>
      <c r="AH726" s="279">
        <f>ROUND(D138,0)</f>
        <v>5004</v>
      </c>
      <c r="AI726" s="279">
        <f>ROUND(D139,0)</f>
        <v>16126</v>
      </c>
      <c r="AJ726" s="279">
        <f>ROUND(D140,0)</f>
        <v>118593</v>
      </c>
      <c r="AK726" s="279">
        <f>ROUND(D141,0)</f>
        <v>150337405</v>
      </c>
      <c r="AL726" s="279">
        <f>ROUND(D142,0)</f>
        <v>285597520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208*2021*A</v>
      </c>
      <c r="B730" s="279">
        <f>ROUND(C250,0)</f>
        <v>-57000</v>
      </c>
      <c r="C730" s="279">
        <f>ROUND(C251,0)</f>
        <v>0</v>
      </c>
      <c r="D730" s="279">
        <f>ROUND(C252,0)</f>
        <v>154067000</v>
      </c>
      <c r="E730" s="279">
        <f>ROUND(C253,0)</f>
        <v>105127000</v>
      </c>
      <c r="F730" s="279">
        <f>ROUND(C254,0)</f>
        <v>0</v>
      </c>
      <c r="G730" s="279">
        <f>ROUND(C255,0)</f>
        <v>5251000</v>
      </c>
      <c r="H730" s="279">
        <f>ROUND(C256,0)</f>
        <v>0</v>
      </c>
      <c r="I730" s="279">
        <f>ROUND(C257,0)</f>
        <v>3632000</v>
      </c>
      <c r="J730" s="279">
        <f>ROUND(C258,0)</f>
        <v>195000</v>
      </c>
      <c r="K730" s="279">
        <f>ROUND(C259,0)</f>
        <v>0</v>
      </c>
      <c r="L730" s="279">
        <f>ROUND(C262,0)</f>
        <v>0</v>
      </c>
      <c r="M730" s="279">
        <f>ROUND(C263,0)</f>
        <v>0</v>
      </c>
      <c r="N730" s="279">
        <f>ROUND(C264,0)</f>
        <v>0</v>
      </c>
      <c r="O730" s="279">
        <f>ROUND(C267,0)</f>
        <v>10473000</v>
      </c>
      <c r="P730" s="279">
        <f>ROUND(C268,0)</f>
        <v>0</v>
      </c>
      <c r="Q730" s="279">
        <f>ROUND(C269,0)</f>
        <v>248776000</v>
      </c>
      <c r="R730" s="279">
        <f>ROUND(C270,0)</f>
        <v>0</v>
      </c>
      <c r="S730" s="279">
        <f>ROUND(C271,0)</f>
        <v>0</v>
      </c>
      <c r="T730" s="279">
        <f>ROUND(C272,0)</f>
        <v>83585000</v>
      </c>
      <c r="U730" s="279">
        <f>ROUND(C273,0)</f>
        <v>0</v>
      </c>
      <c r="V730" s="279">
        <f>ROUND(C274,0)</f>
        <v>1710000</v>
      </c>
      <c r="W730" s="279">
        <f>ROUND(C275,0)</f>
        <v>0</v>
      </c>
      <c r="X730" s="279">
        <f>ROUND(C276,0)</f>
        <v>208125000</v>
      </c>
      <c r="Y730" s="279">
        <f>ROUND(C279,0)</f>
        <v>3203000</v>
      </c>
      <c r="Z730" s="279">
        <f>ROUND(C280,0)</f>
        <v>0</v>
      </c>
      <c r="AA730" s="279">
        <f>ROUND(C281,0)</f>
        <v>446806000</v>
      </c>
      <c r="AB730" s="279">
        <f>ROUND(C282,0)</f>
        <v>0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0</v>
      </c>
      <c r="AH730" s="279">
        <f>ROUND(C305,0)</f>
        <v>5890000</v>
      </c>
      <c r="AI730" s="279">
        <f>ROUND(C306,0)</f>
        <v>36215000</v>
      </c>
      <c r="AJ730" s="279">
        <f>ROUND(C307,0)</f>
        <v>0</v>
      </c>
      <c r="AK730" s="279">
        <f>ROUND(C308,0)</f>
        <v>0</v>
      </c>
      <c r="AL730" s="279">
        <f>ROUND(C309,0)</f>
        <v>21247000</v>
      </c>
      <c r="AM730" s="279">
        <f>ROUND(C310,0)</f>
        <v>0</v>
      </c>
      <c r="AN730" s="279">
        <f>ROUND(C311,0)</f>
        <v>0</v>
      </c>
      <c r="AO730" s="279">
        <f>ROUND(C312,0)</f>
        <v>0</v>
      </c>
      <c r="AP730" s="279">
        <f>ROUND(C313,0)</f>
        <v>0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0</v>
      </c>
      <c r="AY730" s="279">
        <f>ROUND(C326,0)</f>
        <v>0</v>
      </c>
      <c r="AZ730" s="279">
        <f>ROUND(C327,0)</f>
        <v>417000</v>
      </c>
      <c r="BA730" s="279">
        <f>ROUND(C328,0)</f>
        <v>0</v>
      </c>
      <c r="BB730" s="279">
        <f>ROUND(C332,0)</f>
        <v>580620000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1897.21</v>
      </c>
      <c r="BJ730" s="279">
        <f>ROUND(C359,0)</f>
        <v>510953172</v>
      </c>
      <c r="BK730" s="279">
        <f>ROUND(C360,0)</f>
        <v>700817053</v>
      </c>
      <c r="BL730" s="279">
        <f>ROUND(C364,0)</f>
        <v>768456732</v>
      </c>
      <c r="BM730" s="279">
        <f>ROUND(C365,0)</f>
        <v>18776987</v>
      </c>
      <c r="BN730" s="279">
        <f>ROUND(C366,0)</f>
        <v>0</v>
      </c>
      <c r="BO730" s="279">
        <f>ROUND(C370,0)</f>
        <v>19525171</v>
      </c>
      <c r="BP730" s="279">
        <f>ROUND(C371,0)</f>
        <v>0</v>
      </c>
      <c r="BQ730" s="279">
        <f>ROUND(C378,0)</f>
        <v>187722102</v>
      </c>
      <c r="BR730" s="279">
        <f>ROUND(C379,0)</f>
        <v>53760438</v>
      </c>
      <c r="BS730" s="279">
        <f>ROUND(C380,0)</f>
        <v>7409264</v>
      </c>
      <c r="BT730" s="279">
        <f>ROUND(C381,0)</f>
        <v>74892984</v>
      </c>
      <c r="BU730" s="279">
        <f>ROUND(C382,0)</f>
        <v>1922030</v>
      </c>
      <c r="BV730" s="279">
        <f>ROUND(C383,0)</f>
        <v>17401294</v>
      </c>
      <c r="BW730" s="279">
        <f>ROUND(C384,0)</f>
        <v>11738614</v>
      </c>
      <c r="BX730" s="279">
        <f>ROUND(C385,0)</f>
        <v>3133161</v>
      </c>
      <c r="BY730" s="279">
        <f>ROUND(C386,0)</f>
        <v>4186032</v>
      </c>
      <c r="BZ730" s="279">
        <f>ROUND(C387,0)</f>
        <v>14736613</v>
      </c>
      <c r="CA730" s="279">
        <f>ROUND(C388,0)</f>
        <v>0</v>
      </c>
      <c r="CB730" s="279">
        <f>C363</f>
        <v>11208987</v>
      </c>
      <c r="CC730" s="279">
        <f>ROUND(C389,0)</f>
        <v>2744824</v>
      </c>
      <c r="CD730" s="279">
        <f>ROUND(C392,0)</f>
        <v>-1108964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208*2021*6010*A</v>
      </c>
      <c r="B734" s="279">
        <f>ROUND(C59,0)</f>
        <v>11995</v>
      </c>
      <c r="C734" s="279">
        <f>ROUND(C60,2)</f>
        <v>109.9</v>
      </c>
      <c r="D734" s="279">
        <f>ROUND(C61,0)</f>
        <v>13985168</v>
      </c>
      <c r="E734" s="279">
        <f>ROUND(C62,0)</f>
        <v>3518364</v>
      </c>
      <c r="F734" s="279">
        <f>ROUND(C63,0)</f>
        <v>900930</v>
      </c>
      <c r="G734" s="279">
        <f>ROUND(C64,0)</f>
        <v>1849505</v>
      </c>
      <c r="H734" s="279">
        <f>ROUND(C65,0)</f>
        <v>0</v>
      </c>
      <c r="I734" s="279">
        <f>ROUND(C66,0)</f>
        <v>261642</v>
      </c>
      <c r="J734" s="279">
        <f>ROUND(C67,0)</f>
        <v>249922</v>
      </c>
      <c r="K734" s="279">
        <f>ROUND(C68,0)</f>
        <v>0</v>
      </c>
      <c r="L734" s="279">
        <f>ROUND(C69,0)</f>
        <v>59420</v>
      </c>
      <c r="M734" s="279">
        <f>ROUND(C70,0)</f>
        <v>0</v>
      </c>
      <c r="N734" s="279">
        <f>ROUND(C75,0)</f>
        <v>74516138</v>
      </c>
      <c r="O734" s="279">
        <f>ROUND(C73,0)</f>
        <v>73278374</v>
      </c>
      <c r="P734" s="279">
        <f>IF(C76&gt;0,ROUND(C76,0),0)</f>
        <v>37006</v>
      </c>
      <c r="Q734" s="279">
        <f>IF(C77&gt;0,ROUND(C77,0),0)</f>
        <v>27406</v>
      </c>
      <c r="R734" s="279">
        <f>IF(C78&gt;0,ROUND(C78,0),0)</f>
        <v>13785</v>
      </c>
      <c r="S734" s="279">
        <f>IF(C79&gt;0,ROUND(C79,0),0)</f>
        <v>202044</v>
      </c>
      <c r="T734" s="279">
        <f>IF(C80&gt;0,ROUND(C80,2),0)</f>
        <v>98.02</v>
      </c>
      <c r="U734" s="279"/>
      <c r="V734" s="279"/>
      <c r="W734" s="279"/>
      <c r="X734" s="279"/>
      <c r="Y734" s="279">
        <f>IF(M668&lt;&gt;0,ROUND(M668,0),0)</f>
        <v>7631334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208*2021*6030*A</v>
      </c>
      <c r="B735" s="279">
        <f>ROUND(D59,0)</f>
        <v>15378</v>
      </c>
      <c r="C735" s="281">
        <f>ROUND(D60,2)</f>
        <v>95.33</v>
      </c>
      <c r="D735" s="279">
        <f>ROUND(D61,0)</f>
        <v>9552939</v>
      </c>
      <c r="E735" s="279">
        <f>ROUND(D62,0)</f>
        <v>2404589</v>
      </c>
      <c r="F735" s="279">
        <f>ROUND(D63,0)</f>
        <v>0</v>
      </c>
      <c r="G735" s="279">
        <f>ROUND(D64,0)</f>
        <v>1002328</v>
      </c>
      <c r="H735" s="279">
        <f>ROUND(D65,0)</f>
        <v>0</v>
      </c>
      <c r="I735" s="279">
        <f>ROUND(D66,0)</f>
        <v>201857</v>
      </c>
      <c r="J735" s="279">
        <f>ROUND(D67,0)</f>
        <v>475729</v>
      </c>
      <c r="K735" s="279">
        <f>ROUND(D68,0)</f>
        <v>0</v>
      </c>
      <c r="L735" s="279">
        <f>ROUND(D69,0)</f>
        <v>49201</v>
      </c>
      <c r="M735" s="279">
        <f>ROUND(D70,0)</f>
        <v>0</v>
      </c>
      <c r="N735" s="279">
        <f>ROUND(D75,0)</f>
        <v>60618673</v>
      </c>
      <c r="O735" s="279">
        <f>ROUND(D73,0)</f>
        <v>55311937</v>
      </c>
      <c r="P735" s="279">
        <f>IF(D76&gt;0,ROUND(D76,0),0)</f>
        <v>44853</v>
      </c>
      <c r="Q735" s="279">
        <f>IF(D77&gt;0,ROUND(D77,0),0)</f>
        <v>37681</v>
      </c>
      <c r="R735" s="279">
        <f>IF(D78&gt;0,ROUND(D78,0),0)</f>
        <v>11709</v>
      </c>
      <c r="S735" s="279">
        <f>IF(D79&gt;0,ROUND(D79,0),0)</f>
        <v>198225</v>
      </c>
      <c r="T735" s="281">
        <f>IF(D80&gt;0,ROUND(D80,2),0)</f>
        <v>66.91</v>
      </c>
      <c r="U735" s="279"/>
      <c r="V735" s="280"/>
      <c r="W735" s="279"/>
      <c r="X735" s="279"/>
      <c r="Y735" s="279">
        <f t="shared" ref="Y735:Y779" si="21">IF(M669&lt;&gt;0,ROUND(M669,0),0)</f>
        <v>7056956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208*2021*6070*A</v>
      </c>
      <c r="B736" s="279">
        <f>ROUND(E59,0)</f>
        <v>19960</v>
      </c>
      <c r="C736" s="281">
        <f>ROUND(E60,2)</f>
        <v>148.76</v>
      </c>
      <c r="D736" s="279">
        <f>ROUND(E61,0)</f>
        <v>21280698</v>
      </c>
      <c r="E736" s="279">
        <f>ROUND(E62,0)</f>
        <v>6753376</v>
      </c>
      <c r="F736" s="279">
        <f>ROUND(E63,0)</f>
        <v>0</v>
      </c>
      <c r="G736" s="279">
        <f>ROUND(E64,0)</f>
        <v>1226545</v>
      </c>
      <c r="H736" s="279">
        <f>ROUND(E65,0)</f>
        <v>0</v>
      </c>
      <c r="I736" s="279">
        <f>ROUND(E66,0)</f>
        <v>-6233715</v>
      </c>
      <c r="J736" s="279">
        <f>ROUND(E67,0)</f>
        <v>80849</v>
      </c>
      <c r="K736" s="279">
        <f>ROUND(E68,0)</f>
        <v>0</v>
      </c>
      <c r="L736" s="279">
        <f>ROUND(E69,0)</f>
        <v>157311</v>
      </c>
      <c r="M736" s="279">
        <f>ROUND(E70,0)</f>
        <v>250000</v>
      </c>
      <c r="N736" s="279">
        <f>ROUND(E75,0)</f>
        <v>69107137</v>
      </c>
      <c r="O736" s="279">
        <f>ROUND(E73,0)</f>
        <v>46001578</v>
      </c>
      <c r="P736" s="279">
        <f>IF(E76&gt;0,ROUND(E76,0),0)</f>
        <v>60565</v>
      </c>
      <c r="Q736" s="279">
        <f>IF(E77&gt;0,ROUND(E77,0),0)</f>
        <v>84954</v>
      </c>
      <c r="R736" s="279">
        <f>IF(E78&gt;0,ROUND(E78,0),0)</f>
        <v>18745</v>
      </c>
      <c r="S736" s="279">
        <f>IF(E79&gt;0,ROUND(E79,0),0)</f>
        <v>252128</v>
      </c>
      <c r="T736" s="281">
        <f>IF(E80&gt;0,ROUND(E80,2),0)</f>
        <v>84.44</v>
      </c>
      <c r="U736" s="279"/>
      <c r="V736" s="280"/>
      <c r="W736" s="279"/>
      <c r="X736" s="279"/>
      <c r="Y736" s="279">
        <f t="shared" si="21"/>
        <v>10082560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208*2021*6100*A</v>
      </c>
      <c r="B737" s="279">
        <f>ROUND(F59,0)</f>
        <v>15719</v>
      </c>
      <c r="C737" s="281">
        <f>ROUND(F60,2)</f>
        <v>144.18</v>
      </c>
      <c r="D737" s="279">
        <f>ROUND(F61,0)</f>
        <v>17701084</v>
      </c>
      <c r="E737" s="279">
        <f>ROUND(F62,0)</f>
        <v>4698607</v>
      </c>
      <c r="F737" s="279">
        <f>ROUND(F63,0)</f>
        <v>0</v>
      </c>
      <c r="G737" s="279">
        <f>ROUND(F64,0)</f>
        <v>1776267</v>
      </c>
      <c r="H737" s="279">
        <f>ROUND(F65,0)</f>
        <v>0</v>
      </c>
      <c r="I737" s="279">
        <f>ROUND(F66,0)</f>
        <v>-1473730</v>
      </c>
      <c r="J737" s="279">
        <f>ROUND(F67,0)</f>
        <v>383215</v>
      </c>
      <c r="K737" s="279">
        <f>ROUND(F68,0)</f>
        <v>0</v>
      </c>
      <c r="L737" s="279">
        <f>ROUND(F69,0)</f>
        <v>25873</v>
      </c>
      <c r="M737" s="279">
        <f>ROUND(F70,0)</f>
        <v>15908</v>
      </c>
      <c r="N737" s="279">
        <f>ROUND(F75,0)</f>
        <v>76328773</v>
      </c>
      <c r="O737" s="279">
        <f>ROUND(F73,0)</f>
        <v>70175879</v>
      </c>
      <c r="P737" s="279">
        <f>IF(F76&gt;0,ROUND(F76,0),0)</f>
        <v>47997</v>
      </c>
      <c r="Q737" s="279">
        <f>IF(F77&gt;0,ROUND(F77,0),0)</f>
        <v>56152</v>
      </c>
      <c r="R737" s="279">
        <f>IF(F78&gt;0,ROUND(F78,0),0)</f>
        <v>19085</v>
      </c>
      <c r="S737" s="279">
        <f>IF(F79&gt;0,ROUND(F79,0),0)</f>
        <v>272792</v>
      </c>
      <c r="T737" s="281">
        <f>IF(F80&gt;0,ROUND(F80,2),0)</f>
        <v>113.66</v>
      </c>
      <c r="U737" s="279"/>
      <c r="V737" s="280"/>
      <c r="W737" s="279"/>
      <c r="X737" s="279"/>
      <c r="Y737" s="279">
        <f t="shared" si="21"/>
        <v>9383027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208*2021*6120*A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1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208*2021*6140*A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1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208*2021*6150*A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208*2021*6170*A</v>
      </c>
      <c r="B741" s="279">
        <f>ROUND(J59,0)</f>
        <v>0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0</v>
      </c>
      <c r="H741" s="279">
        <f>ROUND(J65,0)</f>
        <v>0</v>
      </c>
      <c r="I741" s="279">
        <f>ROUND(J66,0)</f>
        <v>0</v>
      </c>
      <c r="J741" s="279">
        <f>ROUND(J67,0)</f>
        <v>0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0</v>
      </c>
      <c r="O741" s="279">
        <f>ROUND(J73,0)</f>
        <v>0</v>
      </c>
      <c r="P741" s="279">
        <f>IF(J76&gt;0,ROUND(J76,0),0)</f>
        <v>0</v>
      </c>
      <c r="Q741" s="279">
        <f>IF(J77&gt;0,ROUND(J77,0),0)</f>
        <v>0</v>
      </c>
      <c r="R741" s="279">
        <f>IF(J78&gt;0,ROUND(J78,0),0)</f>
        <v>0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0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208*2021*6200*A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1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208*2021*6210*A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1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208*2021*6330*A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208*2021*6400*A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1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208*2021*7010*A</v>
      </c>
      <c r="B746" s="279">
        <f>ROUND(O59,0)</f>
        <v>0</v>
      </c>
      <c r="C746" s="281">
        <f>ROUND(O60,2)</f>
        <v>0</v>
      </c>
      <c r="D746" s="279">
        <f>ROUND(O61,0)</f>
        <v>0</v>
      </c>
      <c r="E746" s="279">
        <f>ROUND(O62,0)</f>
        <v>0</v>
      </c>
      <c r="F746" s="279">
        <f>ROUND(O63,0)</f>
        <v>0</v>
      </c>
      <c r="G746" s="279">
        <f>ROUND(O64,0)</f>
        <v>0</v>
      </c>
      <c r="H746" s="279">
        <f>ROUND(O65,0)</f>
        <v>0</v>
      </c>
      <c r="I746" s="279">
        <f>ROUND(O66,0)</f>
        <v>0</v>
      </c>
      <c r="J746" s="279">
        <f>ROUND(O67,0)</f>
        <v>0</v>
      </c>
      <c r="K746" s="279">
        <f>ROUND(O68,0)</f>
        <v>0</v>
      </c>
      <c r="L746" s="279">
        <f>ROUND(O69,0)</f>
        <v>0</v>
      </c>
      <c r="M746" s="279">
        <f>ROUND(O70,0)</f>
        <v>0</v>
      </c>
      <c r="N746" s="279">
        <f>ROUND(O75,0)</f>
        <v>0</v>
      </c>
      <c r="O746" s="279">
        <f>ROUND(O73,0)</f>
        <v>0</v>
      </c>
      <c r="P746" s="279">
        <f>IF(O76&gt;0,ROUND(O76,0),0)</f>
        <v>0</v>
      </c>
      <c r="Q746" s="279">
        <f>IF(O77&gt;0,ROUND(O77,0),0)</f>
        <v>0</v>
      </c>
      <c r="R746" s="279">
        <f>IF(O78&gt;0,ROUND(O78,0),0)</f>
        <v>0</v>
      </c>
      <c r="S746" s="279">
        <f>IF(O79&gt;0,ROUND(O79,0),0)</f>
        <v>0</v>
      </c>
      <c r="T746" s="281">
        <f>IF(O80&gt;0,ROUND(O80,2),0)</f>
        <v>0</v>
      </c>
      <c r="U746" s="279"/>
      <c r="V746" s="280"/>
      <c r="W746" s="279"/>
      <c r="X746" s="279"/>
      <c r="Y746" s="279">
        <f t="shared" si="21"/>
        <v>0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208*2021*7020*A</v>
      </c>
      <c r="B747" s="279">
        <f>ROUND(P59,0)</f>
        <v>13366</v>
      </c>
      <c r="C747" s="281">
        <f>ROUND(P60,2)</f>
        <v>83.57</v>
      </c>
      <c r="D747" s="279">
        <f>ROUND(P61,0)</f>
        <v>8692534</v>
      </c>
      <c r="E747" s="279">
        <f>ROUND(P62,0)</f>
        <v>2334641</v>
      </c>
      <c r="F747" s="279">
        <f>ROUND(P63,0)</f>
        <v>1540</v>
      </c>
      <c r="G747" s="279">
        <f>ROUND(P64,0)</f>
        <v>18121266</v>
      </c>
      <c r="H747" s="279">
        <f>ROUND(P65,0)</f>
        <v>0</v>
      </c>
      <c r="I747" s="279">
        <f>ROUND(P66,0)</f>
        <v>911711</v>
      </c>
      <c r="J747" s="279">
        <f>ROUND(P67,0)</f>
        <v>1292940</v>
      </c>
      <c r="K747" s="279">
        <f>ROUND(P68,0)</f>
        <v>0</v>
      </c>
      <c r="L747" s="279">
        <f>ROUND(P69,0)</f>
        <v>358369</v>
      </c>
      <c r="M747" s="279">
        <f>ROUND(P70,0)</f>
        <v>0</v>
      </c>
      <c r="N747" s="279">
        <f>ROUND(P75,0)</f>
        <v>124778228</v>
      </c>
      <c r="O747" s="279">
        <f>ROUND(P73,0)</f>
        <v>41839825</v>
      </c>
      <c r="P747" s="279">
        <f>IF(P76&gt;0,ROUND(P76,0),0)</f>
        <v>51216</v>
      </c>
      <c r="Q747" s="279">
        <f>IF(P77&gt;0,ROUND(P77,0),0)</f>
        <v>644</v>
      </c>
      <c r="R747" s="279">
        <f>IF(P78&gt;0,ROUND(P78,0),0)</f>
        <v>2746</v>
      </c>
      <c r="S747" s="279">
        <f>IF(P79&gt;0,ROUND(P79,0),0)</f>
        <v>135464</v>
      </c>
      <c r="T747" s="281">
        <f>IF(P80&gt;0,ROUND(P80,2),0)</f>
        <v>38.590000000000003</v>
      </c>
      <c r="U747" s="279"/>
      <c r="V747" s="280"/>
      <c r="W747" s="279"/>
      <c r="X747" s="279"/>
      <c r="Y747" s="279">
        <f t="shared" si="21"/>
        <v>9963488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208*2021*7030*A</v>
      </c>
      <c r="B748" s="279">
        <f>ROUND(Q59,0)</f>
        <v>7392</v>
      </c>
      <c r="C748" s="281">
        <f>ROUND(Q60,2)</f>
        <v>13.17</v>
      </c>
      <c r="D748" s="279">
        <f>ROUND(Q61,0)</f>
        <v>1805295</v>
      </c>
      <c r="E748" s="279">
        <f>ROUND(Q62,0)</f>
        <v>454403</v>
      </c>
      <c r="F748" s="279">
        <f>ROUND(Q63,0)</f>
        <v>0</v>
      </c>
      <c r="G748" s="279">
        <f>ROUND(Q64,0)</f>
        <v>73838</v>
      </c>
      <c r="H748" s="279">
        <f>ROUND(Q65,0)</f>
        <v>0</v>
      </c>
      <c r="I748" s="279">
        <f>ROUND(Q66,0)</f>
        <v>5056</v>
      </c>
      <c r="J748" s="279">
        <f>ROUND(Q67,0)</f>
        <v>892</v>
      </c>
      <c r="K748" s="279">
        <f>ROUND(Q68,0)</f>
        <v>0</v>
      </c>
      <c r="L748" s="279">
        <f>ROUND(Q69,0)</f>
        <v>827</v>
      </c>
      <c r="M748" s="279">
        <f>ROUND(Q70,0)</f>
        <v>0</v>
      </c>
      <c r="N748" s="279">
        <f>ROUND(Q75,0)</f>
        <v>15245421</v>
      </c>
      <c r="O748" s="279">
        <f>ROUND(Q73,0)</f>
        <v>4926308</v>
      </c>
      <c r="P748" s="279">
        <f>IF(Q76&gt;0,ROUND(Q76,0),0)</f>
        <v>8299</v>
      </c>
      <c r="Q748" s="279">
        <f>IF(Q77&gt;0,ROUND(Q77,0),0)</f>
        <v>0</v>
      </c>
      <c r="R748" s="279">
        <f>IF(Q78&gt;0,ROUND(Q78,0),0)</f>
        <v>819</v>
      </c>
      <c r="S748" s="279">
        <f>IF(Q79&gt;0,ROUND(Q79,0),0)</f>
        <v>20229</v>
      </c>
      <c r="T748" s="281">
        <f>IF(Q80&gt;0,ROUND(Q80,2),0)</f>
        <v>12</v>
      </c>
      <c r="U748" s="279"/>
      <c r="V748" s="280"/>
      <c r="W748" s="279"/>
      <c r="X748" s="279"/>
      <c r="Y748" s="279">
        <f t="shared" si="21"/>
        <v>1210969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208*2021*7040*A</v>
      </c>
      <c r="B749" s="279">
        <f>ROUND(R59,0)</f>
        <v>16695</v>
      </c>
      <c r="C749" s="281">
        <f>ROUND(R60,2)</f>
        <v>2.72</v>
      </c>
      <c r="D749" s="279">
        <f>ROUND(R61,0)</f>
        <v>158204</v>
      </c>
      <c r="E749" s="279">
        <f>ROUND(R62,0)</f>
        <v>39794</v>
      </c>
      <c r="F749" s="279">
        <f>ROUND(R63,0)</f>
        <v>579450</v>
      </c>
      <c r="G749" s="279">
        <f>ROUND(R64,0)</f>
        <v>461789</v>
      </c>
      <c r="H749" s="279">
        <f>ROUND(R65,0)</f>
        <v>0</v>
      </c>
      <c r="I749" s="279">
        <f>ROUND(R66,0)</f>
        <v>-500</v>
      </c>
      <c r="J749" s="279">
        <f>ROUND(R67,0)</f>
        <v>27697</v>
      </c>
      <c r="K749" s="279">
        <f>ROUND(R68,0)</f>
        <v>0</v>
      </c>
      <c r="L749" s="279">
        <f>ROUND(R69,0)</f>
        <v>0</v>
      </c>
      <c r="M749" s="279">
        <f>ROUND(R70,0)</f>
        <v>0</v>
      </c>
      <c r="N749" s="279">
        <f>ROUND(R75,0)</f>
        <v>29559629</v>
      </c>
      <c r="O749" s="279">
        <f>ROUND(R73,0)</f>
        <v>10287027</v>
      </c>
      <c r="P749" s="279">
        <f>IF(R76&gt;0,ROUND(R76,0),0)</f>
        <v>811</v>
      </c>
      <c r="Q749" s="279">
        <f>IF(R77&gt;0,ROUND(R77,0),0)</f>
        <v>0</v>
      </c>
      <c r="R749" s="279">
        <f>IF(R78&gt;0,ROUND(R78,0),0)</f>
        <v>15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1"/>
        <v>1227870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208*2021*7050*A</v>
      </c>
      <c r="B750" s="279"/>
      <c r="C750" s="281">
        <f>ROUND(S60,2)</f>
        <v>11.94</v>
      </c>
      <c r="D750" s="279">
        <f>ROUND(S61,0)</f>
        <v>665031</v>
      </c>
      <c r="E750" s="279">
        <f>ROUND(S62,0)</f>
        <v>167277</v>
      </c>
      <c r="F750" s="279">
        <f>ROUND(S63,0)</f>
        <v>0</v>
      </c>
      <c r="G750" s="279">
        <f>ROUND(S64,0)</f>
        <v>161230</v>
      </c>
      <c r="H750" s="279">
        <f>ROUND(S65,0)</f>
        <v>0</v>
      </c>
      <c r="I750" s="279">
        <f>ROUND(S66,0)</f>
        <v>1203</v>
      </c>
      <c r="J750" s="279">
        <f>ROUND(S67,0)</f>
        <v>127134</v>
      </c>
      <c r="K750" s="279">
        <f>ROUND(S68,0)</f>
        <v>0</v>
      </c>
      <c r="L750" s="279">
        <f>ROUND(S69,0)</f>
        <v>75715</v>
      </c>
      <c r="M750" s="279">
        <f>ROUND(S70,0)</f>
        <v>0</v>
      </c>
      <c r="N750" s="279">
        <f>ROUND(S75,0)</f>
        <v>0</v>
      </c>
      <c r="O750" s="279">
        <f>ROUND(S73,0)</f>
        <v>0</v>
      </c>
      <c r="P750" s="279">
        <f>IF(S76&gt;0,ROUND(S76,0),0)</f>
        <v>11225</v>
      </c>
      <c r="Q750" s="279">
        <f>IF(S77&gt;0,ROUND(S77,0),0)</f>
        <v>0</v>
      </c>
      <c r="R750" s="279">
        <f>IF(S78&gt;0,ROUND(S78,0),0)</f>
        <v>747</v>
      </c>
      <c r="S750" s="279">
        <f>IF(S79&gt;0,ROUND(S79,0),0)</f>
        <v>0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1"/>
        <v>626914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208*2021*7060*A</v>
      </c>
      <c r="B751" s="279"/>
      <c r="C751" s="281">
        <f>ROUND(T60,2)</f>
        <v>36.07</v>
      </c>
      <c r="D751" s="279">
        <f>ROUND(T61,0)</f>
        <v>3417556</v>
      </c>
      <c r="E751" s="279">
        <f>ROUND(T62,0)</f>
        <v>860391</v>
      </c>
      <c r="F751" s="279">
        <f>ROUND(T63,0)</f>
        <v>2701649</v>
      </c>
      <c r="G751" s="279">
        <f>ROUND(T64,0)</f>
        <v>17998260</v>
      </c>
      <c r="H751" s="279">
        <f>ROUND(T65,0)</f>
        <v>24855</v>
      </c>
      <c r="I751" s="279">
        <f>ROUND(T66,0)</f>
        <v>16050</v>
      </c>
      <c r="J751" s="279">
        <f>ROUND(T67,0)</f>
        <v>71037</v>
      </c>
      <c r="K751" s="279">
        <f>ROUND(T68,0)</f>
        <v>0</v>
      </c>
      <c r="L751" s="279">
        <f>ROUND(T69,0)</f>
        <v>351491</v>
      </c>
      <c r="M751" s="279">
        <f>ROUND(T70,0)</f>
        <v>3312</v>
      </c>
      <c r="N751" s="279">
        <f>ROUND(T75,0)</f>
        <v>84116503</v>
      </c>
      <c r="O751" s="279">
        <f>ROUND(T73,0)</f>
        <v>1151769</v>
      </c>
      <c r="P751" s="279">
        <f>IF(T76&gt;0,ROUND(T76,0),0)</f>
        <v>293</v>
      </c>
      <c r="Q751" s="279">
        <f>IF(T77&gt;0,ROUND(T77,0),0)</f>
        <v>0</v>
      </c>
      <c r="R751" s="279">
        <f>IF(T78&gt;0,ROUND(T78,0),0)</f>
        <v>636</v>
      </c>
      <c r="S751" s="279">
        <f>IF(T79&gt;0,ROUND(T79,0),0)</f>
        <v>18842</v>
      </c>
      <c r="T751" s="281">
        <f>IF(T80&gt;0,ROUND(T80,2),0)</f>
        <v>17</v>
      </c>
      <c r="U751" s="279"/>
      <c r="V751" s="280"/>
      <c r="W751" s="279"/>
      <c r="X751" s="279"/>
      <c r="Y751" s="279">
        <f t="shared" si="21"/>
        <v>5413821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208*2021*7070*A</v>
      </c>
      <c r="B752" s="279">
        <f>ROUND(U59,0)</f>
        <v>586752</v>
      </c>
      <c r="C752" s="281">
        <f>ROUND(U60,2)</f>
        <v>37.97</v>
      </c>
      <c r="D752" s="279">
        <f>ROUND(U61,0)</f>
        <v>3060770</v>
      </c>
      <c r="E752" s="279">
        <f>ROUND(U62,0)</f>
        <v>770580</v>
      </c>
      <c r="F752" s="279">
        <f>ROUND(U63,0)</f>
        <v>0</v>
      </c>
      <c r="G752" s="279">
        <f>ROUND(U64,0)</f>
        <v>2110666</v>
      </c>
      <c r="H752" s="279">
        <f>ROUND(U65,0)</f>
        <v>0</v>
      </c>
      <c r="I752" s="279">
        <f>ROUND(U66,0)</f>
        <v>10590871</v>
      </c>
      <c r="J752" s="279">
        <f>ROUND(U67,0)</f>
        <v>73938</v>
      </c>
      <c r="K752" s="279">
        <f>ROUND(U68,0)</f>
        <v>0</v>
      </c>
      <c r="L752" s="279">
        <f>ROUND(U69,0)</f>
        <v>24931</v>
      </c>
      <c r="M752" s="279">
        <f>ROUND(U70,0)</f>
        <v>0</v>
      </c>
      <c r="N752" s="279">
        <f>ROUND(U75,0)</f>
        <v>84259174</v>
      </c>
      <c r="O752" s="279">
        <f>ROUND(U73,0)</f>
        <v>41007619</v>
      </c>
      <c r="P752" s="279">
        <f>IF(U76&gt;0,ROUND(U76,0),0)</f>
        <v>8690</v>
      </c>
      <c r="Q752" s="279">
        <f>IF(U77&gt;0,ROUND(U77,0),0)</f>
        <v>0</v>
      </c>
      <c r="R752" s="279">
        <f>IF(U78&gt;0,ROUND(U78,0),0)</f>
        <v>779</v>
      </c>
      <c r="S752" s="279">
        <f>IF(U79&gt;0,ROUND(U79,0),0)</f>
        <v>142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1"/>
        <v>4346425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208*2021*7110*A</v>
      </c>
      <c r="B753" s="279">
        <f>ROUND(V59,0)</f>
        <v>0</v>
      </c>
      <c r="C753" s="281">
        <f>ROUND(V60,2)</f>
        <v>0</v>
      </c>
      <c r="D753" s="279">
        <f>ROUND(V61,0)</f>
        <v>0</v>
      </c>
      <c r="E753" s="279">
        <f>ROUND(V62,0)</f>
        <v>0</v>
      </c>
      <c r="F753" s="279">
        <f>ROUND(V63,0)</f>
        <v>0</v>
      </c>
      <c r="G753" s="279">
        <f>ROUND(V64,0)</f>
        <v>0</v>
      </c>
      <c r="H753" s="279">
        <f>ROUND(V65,0)</f>
        <v>0</v>
      </c>
      <c r="I753" s="279">
        <f>ROUND(V66,0)</f>
        <v>0</v>
      </c>
      <c r="J753" s="279">
        <f>ROUND(V67,0)</f>
        <v>0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0</v>
      </c>
      <c r="O753" s="279">
        <f>ROUND(V73,0)</f>
        <v>0</v>
      </c>
      <c r="P753" s="279">
        <f>IF(V76&gt;0,ROUND(V76,0),0)</f>
        <v>0</v>
      </c>
      <c r="Q753" s="279">
        <f>IF(V77&gt;0,ROUND(V77,0),0)</f>
        <v>0</v>
      </c>
      <c r="R753" s="279">
        <f>IF(V78&gt;0,ROUND(V78,0),0)</f>
        <v>0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1"/>
        <v>0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208*2021*7120*A</v>
      </c>
      <c r="B754" s="279">
        <f>ROUND(W59,0)</f>
        <v>81516</v>
      </c>
      <c r="C754" s="281">
        <f>ROUND(W60,2)</f>
        <v>6.1</v>
      </c>
      <c r="D754" s="279">
        <f>ROUND(W61,0)</f>
        <v>632790</v>
      </c>
      <c r="E754" s="279">
        <f>ROUND(W62,0)</f>
        <v>159168</v>
      </c>
      <c r="F754" s="279">
        <f>ROUND(W63,0)</f>
        <v>0</v>
      </c>
      <c r="G754" s="279">
        <f>ROUND(W64,0)</f>
        <v>103012</v>
      </c>
      <c r="H754" s="279">
        <f>ROUND(W65,0)</f>
        <v>0</v>
      </c>
      <c r="I754" s="279">
        <f>ROUND(W66,0)</f>
        <v>2211</v>
      </c>
      <c r="J754" s="279">
        <f>ROUND(W67,0)</f>
        <v>39307</v>
      </c>
      <c r="K754" s="279">
        <f>ROUND(W68,0)</f>
        <v>0</v>
      </c>
      <c r="L754" s="279">
        <f>ROUND(W69,0)</f>
        <v>3050</v>
      </c>
      <c r="M754" s="279">
        <f>ROUND(W70,0)</f>
        <v>0</v>
      </c>
      <c r="N754" s="279">
        <f>ROUND(W75,0)</f>
        <v>19870229</v>
      </c>
      <c r="O754" s="279">
        <f>ROUND(W73,0)</f>
        <v>4076361</v>
      </c>
      <c r="P754" s="279">
        <f>IF(W76&gt;0,ROUND(W76,0),0)</f>
        <v>1199</v>
      </c>
      <c r="Q754" s="279">
        <f>IF(W77&gt;0,ROUND(W77,0),0)</f>
        <v>0</v>
      </c>
      <c r="R754" s="279">
        <f>IF(W78&gt;0,ROUND(W78,0),0)</f>
        <v>91</v>
      </c>
      <c r="S754" s="279">
        <f>IF(W79&gt;0,ROUND(W79,0),0)</f>
        <v>0</v>
      </c>
      <c r="T754" s="281">
        <f>IF(W80&gt;0,ROUND(W80,2),0)</f>
        <v>0.15</v>
      </c>
      <c r="U754" s="279"/>
      <c r="V754" s="280"/>
      <c r="W754" s="279"/>
      <c r="X754" s="279"/>
      <c r="Y754" s="279">
        <f t="shared" si="21"/>
        <v>852980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208*2021*7130*A</v>
      </c>
      <c r="B755" s="279">
        <f>ROUND(X59,0)</f>
        <v>0</v>
      </c>
      <c r="C755" s="281">
        <f>ROUND(X60,2)</f>
        <v>12.04</v>
      </c>
      <c r="D755" s="279">
        <f>ROUND(X61,0)</f>
        <v>1205990</v>
      </c>
      <c r="E755" s="279">
        <f>ROUND(X62,0)</f>
        <v>303347</v>
      </c>
      <c r="F755" s="279">
        <f>ROUND(X63,0)</f>
        <v>0</v>
      </c>
      <c r="G755" s="279">
        <f>ROUND(X64,0)</f>
        <v>371408</v>
      </c>
      <c r="H755" s="279">
        <f>ROUND(X65,0)</f>
        <v>0</v>
      </c>
      <c r="I755" s="279">
        <f>ROUND(X66,0)</f>
        <v>9568</v>
      </c>
      <c r="J755" s="279">
        <f>ROUND(X67,0)</f>
        <v>375824</v>
      </c>
      <c r="K755" s="279">
        <f>ROUND(X68,0)</f>
        <v>0</v>
      </c>
      <c r="L755" s="279">
        <f>ROUND(X69,0)</f>
        <v>400</v>
      </c>
      <c r="M755" s="279">
        <f>ROUND(X70,0)</f>
        <v>0</v>
      </c>
      <c r="N755" s="279">
        <f>ROUND(X75,0)</f>
        <v>73578363</v>
      </c>
      <c r="O755" s="279">
        <f>ROUND(X73,0)</f>
        <v>16643105</v>
      </c>
      <c r="P755" s="279">
        <f>IF(X76&gt;0,ROUND(X76,0),0)</f>
        <v>2705</v>
      </c>
      <c r="Q755" s="279">
        <f>IF(X77&gt;0,ROUND(X77,0),0)</f>
        <v>0</v>
      </c>
      <c r="R755" s="279">
        <f>IF(X78&gt;0,ROUND(X78,0),0)</f>
        <v>0</v>
      </c>
      <c r="S755" s="279">
        <f>IF(X79&gt;0,ROUND(X79,0),0)</f>
        <v>0</v>
      </c>
      <c r="T755" s="281">
        <f>IF(X80&gt;0,ROUND(X80,2),0)</f>
        <v>0.18</v>
      </c>
      <c r="U755" s="279"/>
      <c r="V755" s="280"/>
      <c r="W755" s="279"/>
      <c r="X755" s="279"/>
      <c r="Y755" s="279">
        <f t="shared" si="21"/>
        <v>3011104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208*2021*7140*A</v>
      </c>
      <c r="B756" s="279">
        <f>ROUND(Y59,0)</f>
        <v>91786</v>
      </c>
      <c r="C756" s="281">
        <f>ROUND(Y60,2)</f>
        <v>45.95</v>
      </c>
      <c r="D756" s="279">
        <f>ROUND(Y61,0)</f>
        <v>3736875</v>
      </c>
      <c r="E756" s="279">
        <f>ROUND(Y62,0)</f>
        <v>939949</v>
      </c>
      <c r="F756" s="279">
        <f>ROUND(Y63,0)</f>
        <v>33878</v>
      </c>
      <c r="G756" s="279">
        <f>ROUND(Y64,0)</f>
        <v>260120</v>
      </c>
      <c r="H756" s="279">
        <f>ROUND(Y65,0)</f>
        <v>0</v>
      </c>
      <c r="I756" s="279">
        <f>ROUND(Y66,0)</f>
        <v>20862</v>
      </c>
      <c r="J756" s="279">
        <f>ROUND(Y67,0)</f>
        <v>546086</v>
      </c>
      <c r="K756" s="279">
        <f>ROUND(Y68,0)</f>
        <v>0</v>
      </c>
      <c r="L756" s="279">
        <f>ROUND(Y69,0)</f>
        <v>255309</v>
      </c>
      <c r="M756" s="279">
        <f>ROUND(Y70,0)</f>
        <v>2500</v>
      </c>
      <c r="N756" s="279">
        <f>ROUND(Y75,0)</f>
        <v>33973994</v>
      </c>
      <c r="O756" s="279">
        <f>ROUND(Y73,0)</f>
        <v>5478136</v>
      </c>
      <c r="P756" s="279">
        <f>IF(Y76&gt;0,ROUND(Y76,0),0)</f>
        <v>8954</v>
      </c>
      <c r="Q756" s="279">
        <f>IF(Y77&gt;0,ROUND(Y77,0),0)</f>
        <v>164</v>
      </c>
      <c r="R756" s="279">
        <f>IF(Y78&gt;0,ROUND(Y78,0),0)</f>
        <v>418</v>
      </c>
      <c r="S756" s="279">
        <f>IF(Y79&gt;0,ROUND(Y79,0),0)</f>
        <v>110819</v>
      </c>
      <c r="T756" s="281">
        <f>IF(Y80&gt;0,ROUND(Y80,2),0)</f>
        <v>1.48</v>
      </c>
      <c r="U756" s="279"/>
      <c r="V756" s="280"/>
      <c r="W756" s="279"/>
      <c r="X756" s="279"/>
      <c r="Y756" s="279">
        <f t="shared" si="21"/>
        <v>2009393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208*2021*7150*A</v>
      </c>
      <c r="B757" s="279">
        <f>ROUND(Z59,0)</f>
        <v>12769</v>
      </c>
      <c r="C757" s="281">
        <f>ROUND(Z60,2)</f>
        <v>19.39</v>
      </c>
      <c r="D757" s="279">
        <f>ROUND(Z61,0)</f>
        <v>2363488</v>
      </c>
      <c r="E757" s="279">
        <f>ROUND(Z62,0)</f>
        <v>594496</v>
      </c>
      <c r="F757" s="279">
        <f>ROUND(Z63,0)</f>
        <v>0</v>
      </c>
      <c r="G757" s="279">
        <f>ROUND(Z64,0)</f>
        <v>1477602</v>
      </c>
      <c r="H757" s="279">
        <f>ROUND(Z65,0)</f>
        <v>81</v>
      </c>
      <c r="I757" s="279">
        <f>ROUND(Z66,0)</f>
        <v>25844</v>
      </c>
      <c r="J757" s="279">
        <f>ROUND(Z67,0)</f>
        <v>327657</v>
      </c>
      <c r="K757" s="279">
        <f>ROUND(Z68,0)</f>
        <v>0</v>
      </c>
      <c r="L757" s="279">
        <f>ROUND(Z69,0)</f>
        <v>320080</v>
      </c>
      <c r="M757" s="279">
        <f>ROUND(Z70,0)</f>
        <v>0</v>
      </c>
      <c r="N757" s="279">
        <f>ROUND(Z75,0)</f>
        <v>33797533</v>
      </c>
      <c r="O757" s="279">
        <f>ROUND(Z73,0)</f>
        <v>4858164</v>
      </c>
      <c r="P757" s="279">
        <f>IF(Z76&gt;0,ROUND(Z76,0),0)</f>
        <v>4149</v>
      </c>
      <c r="Q757" s="279">
        <f>IF(Z77&gt;0,ROUND(Z77,0),0)</f>
        <v>0</v>
      </c>
      <c r="R757" s="279">
        <f>IF(Z78&gt;0,ROUND(Z78,0),0)</f>
        <v>1070</v>
      </c>
      <c r="S757" s="279">
        <f>IF(Z79&gt;0,ROUND(Z79,0),0)</f>
        <v>18877</v>
      </c>
      <c r="T757" s="281">
        <f>IF(Z80&gt;0,ROUND(Z80,2),0)</f>
        <v>6.59</v>
      </c>
      <c r="U757" s="279"/>
      <c r="V757" s="280"/>
      <c r="W757" s="279"/>
      <c r="X757" s="279"/>
      <c r="Y757" s="279">
        <f t="shared" si="21"/>
        <v>1860492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208*2021*7160*A</v>
      </c>
      <c r="B758" s="279">
        <f>ROUND(AA59,0)</f>
        <v>13436</v>
      </c>
      <c r="C758" s="281">
        <f>ROUND(AA60,2)</f>
        <v>2.4700000000000002</v>
      </c>
      <c r="D758" s="279">
        <f>ROUND(AA61,0)</f>
        <v>281450</v>
      </c>
      <c r="E758" s="279">
        <f>ROUND(AA62,0)</f>
        <v>70794</v>
      </c>
      <c r="F758" s="279">
        <f>ROUND(AA63,0)</f>
        <v>0</v>
      </c>
      <c r="G758" s="279">
        <f>ROUND(AA64,0)</f>
        <v>406968</v>
      </c>
      <c r="H758" s="279">
        <f>ROUND(AA65,0)</f>
        <v>0</v>
      </c>
      <c r="I758" s="279">
        <f>ROUND(AA66,0)</f>
        <v>9572</v>
      </c>
      <c r="J758" s="279">
        <f>ROUND(AA67,0)</f>
        <v>191753</v>
      </c>
      <c r="K758" s="279">
        <f>ROUND(AA68,0)</f>
        <v>0</v>
      </c>
      <c r="L758" s="279">
        <f>ROUND(AA69,0)</f>
        <v>10757</v>
      </c>
      <c r="M758" s="279">
        <f>ROUND(AA70,0)</f>
        <v>0</v>
      </c>
      <c r="N758" s="279">
        <f>ROUND(AA75,0)</f>
        <v>7403444</v>
      </c>
      <c r="O758" s="279">
        <f>ROUND(AA73,0)</f>
        <v>671194</v>
      </c>
      <c r="P758" s="279">
        <f>IF(AA76&gt;0,ROUND(AA76,0),0)</f>
        <v>856</v>
      </c>
      <c r="Q758" s="279">
        <f>IF(AA77&gt;0,ROUND(AA77,0),0)</f>
        <v>0</v>
      </c>
      <c r="R758" s="279">
        <f>IF(AA78&gt;0,ROUND(AA78,0),0)</f>
        <v>188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388563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208*2021*7170*A</v>
      </c>
      <c r="B759" s="279"/>
      <c r="C759" s="281">
        <f>ROUND(AB60,2)</f>
        <v>48.46</v>
      </c>
      <c r="D759" s="279">
        <f>ROUND(AB61,0)</f>
        <v>5229777</v>
      </c>
      <c r="E759" s="279">
        <f>ROUND(AB62,0)</f>
        <v>1315463</v>
      </c>
      <c r="F759" s="279">
        <f>ROUND(AB63,0)</f>
        <v>0</v>
      </c>
      <c r="G759" s="279">
        <f>ROUND(AB64,0)</f>
        <v>20827391</v>
      </c>
      <c r="H759" s="279">
        <f>ROUND(AB65,0)</f>
        <v>0</v>
      </c>
      <c r="I759" s="279">
        <f>ROUND(AB66,0)</f>
        <v>2422780</v>
      </c>
      <c r="J759" s="279">
        <f>ROUND(AB67,0)</f>
        <v>166376</v>
      </c>
      <c r="K759" s="279">
        <f>ROUND(AB68,0)</f>
        <v>0</v>
      </c>
      <c r="L759" s="279">
        <f>ROUND(AB69,0)</f>
        <v>-265965</v>
      </c>
      <c r="M759" s="279">
        <f>ROUND(AB70,0)</f>
        <v>11850155</v>
      </c>
      <c r="N759" s="279">
        <f>ROUND(AB75,0)</f>
        <v>94530918</v>
      </c>
      <c r="O759" s="279">
        <f>ROUND(AB73,0)</f>
        <v>55978184</v>
      </c>
      <c r="P759" s="279">
        <f>IF(AB76&gt;0,ROUND(AB76,0),0)</f>
        <v>6642</v>
      </c>
      <c r="Q759" s="279">
        <f>IF(AB77&gt;0,ROUND(AB77,0),0)</f>
        <v>0</v>
      </c>
      <c r="R759" s="279">
        <f>IF(AB78&gt;0,ROUND(AB78,0),0)</f>
        <v>942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5894904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208*2021*7180*A</v>
      </c>
      <c r="B760" s="279">
        <f>ROUND(AC59,0)</f>
        <v>89224</v>
      </c>
      <c r="C760" s="281">
        <f>ROUND(AC60,2)</f>
        <v>32.700000000000003</v>
      </c>
      <c r="D760" s="279">
        <f>ROUND(AC61,0)</f>
        <v>2844192</v>
      </c>
      <c r="E760" s="279">
        <f>ROUND(AC62,0)</f>
        <v>716612</v>
      </c>
      <c r="F760" s="279">
        <f>ROUND(AC63,0)</f>
        <v>562934</v>
      </c>
      <c r="G760" s="279">
        <f>ROUND(AC64,0)</f>
        <v>910238</v>
      </c>
      <c r="H760" s="279">
        <f>ROUND(AC65,0)</f>
        <v>0</v>
      </c>
      <c r="I760" s="279">
        <f>ROUND(AC66,0)</f>
        <v>676821</v>
      </c>
      <c r="J760" s="279">
        <f>ROUND(AC67,0)</f>
        <v>151889</v>
      </c>
      <c r="K760" s="279">
        <f>ROUND(AC68,0)</f>
        <v>0</v>
      </c>
      <c r="L760" s="279">
        <f>ROUND(AC69,0)</f>
        <v>27063</v>
      </c>
      <c r="M760" s="279">
        <f>ROUND(AC70,0)</f>
        <v>0</v>
      </c>
      <c r="N760" s="279">
        <f>ROUND(AC75,0)</f>
        <v>51086330</v>
      </c>
      <c r="O760" s="279">
        <f>ROUND(AC73,0)</f>
        <v>30087317</v>
      </c>
      <c r="P760" s="279">
        <f>IF(AC76&gt;0,ROUND(AC76,0),0)</f>
        <v>3102</v>
      </c>
      <c r="Q760" s="279">
        <f>IF(AC77&gt;0,ROUND(AC77,0),0)</f>
        <v>0</v>
      </c>
      <c r="R760" s="279">
        <f>IF(AC78&gt;0,ROUND(AC78,0),0)</f>
        <v>374</v>
      </c>
      <c r="S760" s="279">
        <f>IF(AC79&gt;0,ROUND(AC79,0),0)</f>
        <v>12961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2367442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208*2021*7190*A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208*2021*7200*A</v>
      </c>
      <c r="B762" s="279">
        <f>ROUND(AE59,0)</f>
        <v>232488</v>
      </c>
      <c r="C762" s="281">
        <f>ROUND(AE60,2)</f>
        <v>54.96</v>
      </c>
      <c r="D762" s="279">
        <f>ROUND(AE61,0)</f>
        <v>5201265</v>
      </c>
      <c r="E762" s="279">
        <f>ROUND(AE62,0)</f>
        <v>1308704</v>
      </c>
      <c r="F762" s="279">
        <f>ROUND(AE63,0)</f>
        <v>0</v>
      </c>
      <c r="G762" s="279">
        <f>ROUND(AE64,0)</f>
        <v>50124</v>
      </c>
      <c r="H762" s="279">
        <f>ROUND(AE65,0)</f>
        <v>0</v>
      </c>
      <c r="I762" s="279">
        <f>ROUND(AE66,0)</f>
        <v>3491</v>
      </c>
      <c r="J762" s="279">
        <f>ROUND(AE67,0)</f>
        <v>20094</v>
      </c>
      <c r="K762" s="279">
        <f>ROUND(AE68,0)</f>
        <v>0</v>
      </c>
      <c r="L762" s="279">
        <f>ROUND(AE69,0)</f>
        <v>348166</v>
      </c>
      <c r="M762" s="279">
        <f>ROUND(AE70,0)</f>
        <v>120</v>
      </c>
      <c r="N762" s="279">
        <f>ROUND(AE75,0)</f>
        <v>21336476</v>
      </c>
      <c r="O762" s="279">
        <f>ROUND(AE73,0)</f>
        <v>9542842</v>
      </c>
      <c r="P762" s="279">
        <f>IF(AE76&gt;0,ROUND(AE76,0),0)</f>
        <v>2348</v>
      </c>
      <c r="Q762" s="279">
        <f>IF(AE77&gt;0,ROUND(AE77,0),0)</f>
        <v>0</v>
      </c>
      <c r="R762" s="279">
        <f>IF(AE78&gt;0,ROUND(AE78,0),0)</f>
        <v>1511</v>
      </c>
      <c r="S762" s="279">
        <f>IF(AE79&gt;0,ROUND(AE79,0),0)</f>
        <v>12988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1247572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208*2021*7220*A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208*2021*7230*A</v>
      </c>
      <c r="B764" s="279">
        <f>ROUND(AG59,0)</f>
        <v>63197</v>
      </c>
      <c r="C764" s="281">
        <f>ROUND(AG60,2)</f>
        <v>107.81</v>
      </c>
      <c r="D764" s="279">
        <f>ROUND(AG61,0)</f>
        <v>10881694</v>
      </c>
      <c r="E764" s="279">
        <f>ROUND(AG62,0)</f>
        <v>2740102</v>
      </c>
      <c r="F764" s="279">
        <f>ROUND(AG63,0)</f>
        <v>1740532</v>
      </c>
      <c r="G764" s="279">
        <f>ROUND(AG64,0)</f>
        <v>1546638</v>
      </c>
      <c r="H764" s="279">
        <f>ROUND(AG65,0)</f>
        <v>0</v>
      </c>
      <c r="I764" s="279">
        <f>ROUND(AG66,0)</f>
        <v>223350</v>
      </c>
      <c r="J764" s="279">
        <f>ROUND(AG67,0)</f>
        <v>52200</v>
      </c>
      <c r="K764" s="279">
        <f>ROUND(AG68,0)</f>
        <v>0</v>
      </c>
      <c r="L764" s="279">
        <f>ROUND(AG69,0)</f>
        <v>44070</v>
      </c>
      <c r="M764" s="279">
        <f>ROUND(AG70,0)</f>
        <v>0</v>
      </c>
      <c r="N764" s="279">
        <f>ROUND(AG75,0)</f>
        <v>200823127</v>
      </c>
      <c r="O764" s="279">
        <f>ROUND(AG73,0)</f>
        <v>37766995</v>
      </c>
      <c r="P764" s="279">
        <f>IF(AG76&gt;0,ROUND(AG76,0),0)</f>
        <v>27326</v>
      </c>
      <c r="Q764" s="279">
        <f>IF(AG77&gt;0,ROUND(AG77,0),0)</f>
        <v>4400</v>
      </c>
      <c r="R764" s="279">
        <f>IF(AG78&gt;0,ROUND(AG78,0),0)</f>
        <v>14940</v>
      </c>
      <c r="S764" s="279">
        <f>IF(AG79&gt;0,ROUND(AG79,0),0)</f>
        <v>308490</v>
      </c>
      <c r="T764" s="281">
        <f>IF(AG80&gt;0,ROUND(AG80,2),0)</f>
        <v>75.31</v>
      </c>
      <c r="U764" s="279"/>
      <c r="V764" s="280"/>
      <c r="W764" s="279"/>
      <c r="X764" s="279"/>
      <c r="Y764" s="279">
        <f t="shared" si="21"/>
        <v>11110008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208*2021*7240*A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208*2021*7250*A</v>
      </c>
      <c r="B766" s="279">
        <f>ROUND(AI59,0)</f>
        <v>12997</v>
      </c>
      <c r="C766" s="281">
        <f>ROUND(AI60,2)</f>
        <v>22.36</v>
      </c>
      <c r="D766" s="279">
        <f>ROUND(AI61,0)</f>
        <v>2705666</v>
      </c>
      <c r="E766" s="279">
        <f>ROUND(AI62,0)</f>
        <v>680565</v>
      </c>
      <c r="F766" s="279">
        <f>ROUND(AI63,0)</f>
        <v>0</v>
      </c>
      <c r="G766" s="279">
        <f>ROUND(AI64,0)</f>
        <v>493576</v>
      </c>
      <c r="H766" s="279">
        <f>ROUND(AI65,0)</f>
        <v>0</v>
      </c>
      <c r="I766" s="279">
        <f>ROUND(AI66,0)</f>
        <v>325</v>
      </c>
      <c r="J766" s="279">
        <f>ROUND(AI67,0)</f>
        <v>79776</v>
      </c>
      <c r="K766" s="279">
        <f>ROUND(AI68,0)</f>
        <v>0</v>
      </c>
      <c r="L766" s="279">
        <f>ROUND(AI69,0)</f>
        <v>2274</v>
      </c>
      <c r="M766" s="279">
        <f>ROUND(AI70,0)</f>
        <v>0</v>
      </c>
      <c r="N766" s="279">
        <f>ROUND(AI75,0)</f>
        <v>11358553</v>
      </c>
      <c r="O766" s="279">
        <f>ROUND(AI73,0)</f>
        <v>1007506</v>
      </c>
      <c r="P766" s="279">
        <f>IF(AI76&gt;0,ROUND(AI76,0),0)</f>
        <v>18359</v>
      </c>
      <c r="Q766" s="279">
        <f>IF(AI77&gt;0,ROUND(AI77,0),0)</f>
        <v>6282</v>
      </c>
      <c r="R766" s="279">
        <f>IF(AI78&gt;0,ROUND(AI78,0),0)</f>
        <v>6089</v>
      </c>
      <c r="S766" s="279">
        <f>IF(AI79&gt;0,ROUND(AI79,0),0)</f>
        <v>52670</v>
      </c>
      <c r="T766" s="281">
        <f>IF(AI80&gt;0,ROUND(AI80,2),0)</f>
        <v>19.21</v>
      </c>
      <c r="U766" s="279"/>
      <c r="V766" s="280"/>
      <c r="W766" s="279"/>
      <c r="X766" s="279"/>
      <c r="Y766" s="279">
        <f t="shared" si="21"/>
        <v>2079834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208*2021*7260*A</v>
      </c>
      <c r="B767" s="279">
        <f>ROUND(AJ59,0)</f>
        <v>180024</v>
      </c>
      <c r="C767" s="281">
        <f>ROUND(AJ60,2)</f>
        <v>163.27000000000001</v>
      </c>
      <c r="D767" s="279">
        <f>ROUND(AJ61,0)</f>
        <v>20901722</v>
      </c>
      <c r="E767" s="279">
        <f>ROUND(AJ62,0)</f>
        <v>9655660</v>
      </c>
      <c r="F767" s="279">
        <f>ROUND(AJ63,0)</f>
        <v>-3966</v>
      </c>
      <c r="G767" s="279">
        <f>ROUND(AJ64,0)</f>
        <v>1792750</v>
      </c>
      <c r="H767" s="279">
        <f>ROUND(AJ65,0)</f>
        <v>60177</v>
      </c>
      <c r="I767" s="279">
        <f>ROUND(AJ66,0)</f>
        <v>223745</v>
      </c>
      <c r="J767" s="279">
        <f>ROUND(AJ67,0)</f>
        <v>358997</v>
      </c>
      <c r="K767" s="279">
        <f>ROUND(AJ68,0)</f>
        <v>3133161</v>
      </c>
      <c r="L767" s="279">
        <f>ROUND(AJ69,0)</f>
        <v>1952134</v>
      </c>
      <c r="M767" s="279">
        <f>ROUND(AJ70,0)</f>
        <v>414181</v>
      </c>
      <c r="N767" s="279">
        <f>ROUND(AJ75,0)</f>
        <v>42407142</v>
      </c>
      <c r="O767" s="279">
        <f>ROUND(AJ73,0)</f>
        <v>15841</v>
      </c>
      <c r="P767" s="279">
        <f>IF(AJ76&gt;0,ROUND(AJ76,0),0)</f>
        <v>0</v>
      </c>
      <c r="Q767" s="279">
        <f>IF(AJ77&gt;0,ROUND(AJ77,0),0)</f>
        <v>0</v>
      </c>
      <c r="R767" s="279">
        <f>IF(AJ78&gt;0,ROUND(AJ78,0),0)</f>
        <v>734</v>
      </c>
      <c r="S767" s="279">
        <f>IF(AJ79&gt;0,ROUND(AJ79,0),0)</f>
        <v>29770</v>
      </c>
      <c r="T767" s="281">
        <f>IF(AJ80&gt;0,ROUND(AJ80,2),0)</f>
        <v>12.61</v>
      </c>
      <c r="U767" s="279"/>
      <c r="V767" s="280"/>
      <c r="W767" s="279"/>
      <c r="X767" s="279"/>
      <c r="Y767" s="279">
        <f t="shared" si="21"/>
        <v>3221704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208*2021*7310*A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0</v>
      </c>
      <c r="O768" s="279">
        <f>ROUND(AK73,0)</f>
        <v>0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0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208*2021*7320*A</v>
      </c>
      <c r="B769" s="279">
        <f>ROUND(AL59,0)</f>
        <v>0</v>
      </c>
      <c r="C769" s="281">
        <f>ROUND(AL60,2)</f>
        <v>0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208*2021*7330*A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208*2021*7340*A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208*2021*7350*A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208*2021*7380*A</v>
      </c>
      <c r="B773" s="279">
        <f>ROUND(AP59,0)</f>
        <v>0</v>
      </c>
      <c r="C773" s="281">
        <f>ROUND(AP60,2)</f>
        <v>0</v>
      </c>
      <c r="D773" s="279">
        <f>ROUND(AP61,0)</f>
        <v>0</v>
      </c>
      <c r="E773" s="279">
        <f>ROUND(AP62,0)</f>
        <v>0</v>
      </c>
      <c r="F773" s="279">
        <f>ROUND(AP63,0)</f>
        <v>0</v>
      </c>
      <c r="G773" s="279">
        <f>ROUND(AP64,0)</f>
        <v>0</v>
      </c>
      <c r="H773" s="279">
        <f>ROUND(AP65,0)</f>
        <v>0</v>
      </c>
      <c r="I773" s="279">
        <f>ROUND(AP66,0)</f>
        <v>0</v>
      </c>
      <c r="J773" s="279">
        <f>ROUND(AP67,0)</f>
        <v>0</v>
      </c>
      <c r="K773" s="279">
        <f>ROUND(AP68,0)</f>
        <v>0</v>
      </c>
      <c r="L773" s="279">
        <f>ROUND(AP69,0)</f>
        <v>0</v>
      </c>
      <c r="M773" s="279">
        <f>ROUND(AP70,0)</f>
        <v>0</v>
      </c>
      <c r="N773" s="279">
        <f>ROUND(AP75,0)</f>
        <v>0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0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208*2021*7390*A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208*2021*7400*A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208*2021*7410*A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208*2021*7420*A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208*2021*7430*A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208*2021*7490*A</v>
      </c>
      <c r="B779" s="279"/>
      <c r="C779" s="281">
        <f>ROUND(AV60,2)</f>
        <v>12.34</v>
      </c>
      <c r="D779" s="279">
        <f>ROUND(AV61,0)</f>
        <v>1247552</v>
      </c>
      <c r="E779" s="279">
        <f>ROUND(AV62,0)</f>
        <v>313846</v>
      </c>
      <c r="F779" s="279">
        <f>ROUND(AV63,0)</f>
        <v>1991</v>
      </c>
      <c r="G779" s="279">
        <f>ROUND(AV64,0)</f>
        <v>65698</v>
      </c>
      <c r="H779" s="279">
        <f>ROUND(AV65,0)</f>
        <v>0</v>
      </c>
      <c r="I779" s="279">
        <f>ROUND(AV66,0)</f>
        <v>428</v>
      </c>
      <c r="J779" s="279">
        <f>ROUND(AV67,0)</f>
        <v>12284</v>
      </c>
      <c r="K779" s="279">
        <f>ROUND(AV68,0)</f>
        <v>0</v>
      </c>
      <c r="L779" s="279">
        <f>ROUND(AV69,0)</f>
        <v>60045</v>
      </c>
      <c r="M779" s="279">
        <f>ROUND(AV70,0)</f>
        <v>0</v>
      </c>
      <c r="N779" s="279">
        <f>ROUND(AV75,0)</f>
        <v>3074442</v>
      </c>
      <c r="O779" s="279">
        <f>ROUND(AV73,0)</f>
        <v>847212</v>
      </c>
      <c r="P779" s="279">
        <f>IF(AV76&gt;0,ROUND(AV76,0),0)</f>
        <v>0</v>
      </c>
      <c r="Q779" s="279">
        <f>IF(AV77&gt;0,ROUND(AV77,0),0)</f>
        <v>0</v>
      </c>
      <c r="R779" s="279">
        <f>IF(AV78&gt;0,ROUND(AV78,0),0)</f>
        <v>142</v>
      </c>
      <c r="S779" s="279">
        <f>IF(AV79&gt;0,ROUND(AV79,0),0)</f>
        <v>2103</v>
      </c>
      <c r="T779" s="281">
        <f>IF(AV80&gt;0,ROUND(AV80,2),0)</f>
        <v>4.6399999999999997</v>
      </c>
      <c r="U779" s="279"/>
      <c r="V779" s="280"/>
      <c r="W779" s="279"/>
      <c r="X779" s="279"/>
      <c r="Y779" s="279">
        <f t="shared" si="21"/>
        <v>231591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208*2021*8200*A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208*2021*8310*A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208*2021*8320*A</v>
      </c>
      <c r="B782" s="279">
        <f>ROUND(AY59,0)</f>
        <v>217683</v>
      </c>
      <c r="C782" s="281">
        <f>ROUND(AY60,2)</f>
        <v>52.15</v>
      </c>
      <c r="D782" s="279">
        <f>ROUND(AY61,0)</f>
        <v>2687717</v>
      </c>
      <c r="E782" s="279">
        <f>ROUND(AY62,0)</f>
        <v>677628</v>
      </c>
      <c r="F782" s="279">
        <f>ROUND(AY63,0)</f>
        <v>0</v>
      </c>
      <c r="G782" s="279">
        <f>ROUND(AY64,0)</f>
        <v>1650595</v>
      </c>
      <c r="H782" s="279">
        <f>ROUND(AY65,0)</f>
        <v>0</v>
      </c>
      <c r="I782" s="279">
        <f>ROUND(AY66,0)</f>
        <v>79314</v>
      </c>
      <c r="J782" s="279">
        <f>ROUND(AY67,0)</f>
        <v>40135</v>
      </c>
      <c r="K782" s="279">
        <f>ROUND(AY68,0)</f>
        <v>0</v>
      </c>
      <c r="L782" s="279">
        <f>ROUND(AY69,0)</f>
        <v>-28098</v>
      </c>
      <c r="M782" s="279">
        <f>ROUND(AY70,0)</f>
        <v>1205231</v>
      </c>
      <c r="N782" s="279"/>
      <c r="O782" s="279"/>
      <c r="P782" s="279">
        <f>IF(AY76&gt;0,ROUND(AY76,0),0)</f>
        <v>21752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208*2021*8330*A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208*2021*8350*A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22670</v>
      </c>
      <c r="H784" s="279">
        <f>ROUND(BA65,0)</f>
        <v>0</v>
      </c>
      <c r="I784" s="279">
        <f>ROUND(BA66,0)</f>
        <v>0</v>
      </c>
      <c r="J784" s="279">
        <f>ROUND(BA67,0)</f>
        <v>758</v>
      </c>
      <c r="K784" s="279">
        <f>ROUND(BA68,0)</f>
        <v>0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3599</v>
      </c>
      <c r="Q784" s="279">
        <f>IF(BA77&gt;0,ROUND(BA77,0),0)</f>
        <v>0</v>
      </c>
      <c r="R784" s="279">
        <f>IF(BA78&gt;0,ROUND(BA78,0),0)</f>
        <v>5921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208*2021*8360*A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0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0</v>
      </c>
      <c r="Q785" s="279">
        <f>IF(BB77&gt;0,ROUND(BB77,0),0)</f>
        <v>0</v>
      </c>
      <c r="R785" s="279">
        <f>IF(BB78&gt;0,ROUND(BB78,0),0)</f>
        <v>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208*2021*8370*A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4000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208*2021*8420*A</v>
      </c>
      <c r="B787" s="279"/>
      <c r="C787" s="281">
        <f>ROUND(BD60,2)</f>
        <v>50.54</v>
      </c>
      <c r="D787" s="279">
        <f>ROUND(BD61,0)</f>
        <v>4227782</v>
      </c>
      <c r="E787" s="279">
        <f>ROUND(BD62,0)</f>
        <v>1063428</v>
      </c>
      <c r="F787" s="279">
        <f>ROUND(BD63,0)</f>
        <v>0</v>
      </c>
      <c r="G787" s="279">
        <f>ROUND(BD64,0)</f>
        <v>-1033393</v>
      </c>
      <c r="H787" s="279">
        <f>ROUND(BD65,0)</f>
        <v>0</v>
      </c>
      <c r="I787" s="279">
        <f>ROUND(BD66,0)</f>
        <v>1241537</v>
      </c>
      <c r="J787" s="279">
        <f>ROUND(BD67,0)</f>
        <v>0</v>
      </c>
      <c r="K787" s="279">
        <f>ROUND(BD68,0)</f>
        <v>0</v>
      </c>
      <c r="L787" s="279">
        <f>ROUND(BD69,0)</f>
        <v>-782075</v>
      </c>
      <c r="M787" s="279">
        <f>ROUND(BD70,0)</f>
        <v>0</v>
      </c>
      <c r="N787" s="279"/>
      <c r="O787" s="279"/>
      <c r="P787" s="279">
        <f>IF(BD76&gt;0,ROUND(BD76,0),0)</f>
        <v>0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208*2021*8430*A</v>
      </c>
      <c r="B788" s="279">
        <f>ROUND(BE59,0)</f>
        <v>456084</v>
      </c>
      <c r="C788" s="281">
        <f>ROUND(BE60,2)</f>
        <v>22.34</v>
      </c>
      <c r="D788" s="279">
        <f>ROUND(BE61,0)</f>
        <v>1627869</v>
      </c>
      <c r="E788" s="279">
        <f>ROUND(BE62,0)</f>
        <v>409463</v>
      </c>
      <c r="F788" s="279">
        <f>ROUND(BE63,0)</f>
        <v>0</v>
      </c>
      <c r="G788" s="279">
        <f>ROUND(BE64,0)</f>
        <v>255792</v>
      </c>
      <c r="H788" s="279">
        <f>ROUND(BE65,0)</f>
        <v>1833770</v>
      </c>
      <c r="I788" s="279">
        <f>ROUND(BE66,0)</f>
        <v>915689</v>
      </c>
      <c r="J788" s="279">
        <f>ROUND(BE67,0)</f>
        <v>6121131</v>
      </c>
      <c r="K788" s="279">
        <f>ROUND(BE68,0)</f>
        <v>0</v>
      </c>
      <c r="L788" s="279">
        <f>ROUND(BE69,0)</f>
        <v>19781</v>
      </c>
      <c r="M788" s="279">
        <f>ROUND(BE70,0)</f>
        <v>0</v>
      </c>
      <c r="N788" s="279"/>
      <c r="O788" s="279"/>
      <c r="P788" s="279">
        <f>IF(BE76&gt;0,ROUND(BE76,0),0)</f>
        <v>59005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208*2021*8460*A</v>
      </c>
      <c r="B789" s="279"/>
      <c r="C789" s="281">
        <f>ROUND(BF60,2)</f>
        <v>64.239999999999995</v>
      </c>
      <c r="D789" s="279">
        <f>ROUND(BF61,0)</f>
        <v>2801122</v>
      </c>
      <c r="E789" s="279">
        <f>ROUND(BF62,0)</f>
        <v>705679</v>
      </c>
      <c r="F789" s="279">
        <f>ROUND(BF63,0)</f>
        <v>0</v>
      </c>
      <c r="G789" s="279">
        <f>ROUND(BF64,0)</f>
        <v>352432</v>
      </c>
      <c r="H789" s="279">
        <f>ROUND(BF65,0)</f>
        <v>0</v>
      </c>
      <c r="I789" s="279">
        <f>ROUND(BF66,0)</f>
        <v>70156</v>
      </c>
      <c r="J789" s="279">
        <f>ROUND(BF67,0)</f>
        <v>8004</v>
      </c>
      <c r="K789" s="279">
        <f>ROUND(BF68,0)</f>
        <v>0</v>
      </c>
      <c r="L789" s="279">
        <f>ROUND(BF69,0)</f>
        <v>2022</v>
      </c>
      <c r="M789" s="279">
        <f>ROUND(BF70,0)</f>
        <v>0</v>
      </c>
      <c r="N789" s="279"/>
      <c r="O789" s="279"/>
      <c r="P789" s="279">
        <f>IF(BF76&gt;0,ROUND(BF76,0),0)</f>
        <v>4065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208*2021*8470*A</v>
      </c>
      <c r="B790" s="279"/>
      <c r="C790" s="281">
        <f>ROUND(BG60,2)</f>
        <v>5.95</v>
      </c>
      <c r="D790" s="279">
        <f>ROUND(BG61,0)</f>
        <v>294799</v>
      </c>
      <c r="E790" s="279">
        <f>ROUND(BG62,0)</f>
        <v>74302</v>
      </c>
      <c r="F790" s="279">
        <f>ROUND(BG63,0)</f>
        <v>0</v>
      </c>
      <c r="G790" s="279">
        <f>ROUND(BG64,0)</f>
        <v>9</v>
      </c>
      <c r="H790" s="279">
        <f>ROUND(BG65,0)</f>
        <v>0</v>
      </c>
      <c r="I790" s="279">
        <f>ROUND(BG66,0)</f>
        <v>74</v>
      </c>
      <c r="J790" s="279">
        <f>ROUND(BG67,0)</f>
        <v>0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4069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208*2021*8480*A</v>
      </c>
      <c r="B791" s="279"/>
      <c r="C791" s="281">
        <f>ROUND(BH60,2)</f>
        <v>0</v>
      </c>
      <c r="D791" s="279">
        <f>ROUND(BH61,0)</f>
        <v>0</v>
      </c>
      <c r="E791" s="279">
        <f>ROUND(BH62,0)</f>
        <v>0</v>
      </c>
      <c r="F791" s="279">
        <f>ROUND(BH63,0)</f>
        <v>0</v>
      </c>
      <c r="G791" s="279">
        <f>ROUND(BH64,0)</f>
        <v>-149</v>
      </c>
      <c r="H791" s="279">
        <f>ROUND(BH65,0)</f>
        <v>0</v>
      </c>
      <c r="I791" s="279">
        <f>ROUND(BH66,0)</f>
        <v>632</v>
      </c>
      <c r="J791" s="279">
        <f>ROUND(BH67,0)</f>
        <v>0</v>
      </c>
      <c r="K791" s="279">
        <f>ROUND(BH68,0)</f>
        <v>0</v>
      </c>
      <c r="L791" s="279">
        <f>ROUND(BH69,0)</f>
        <v>0</v>
      </c>
      <c r="M791" s="279">
        <f>ROUND(BH70,0)</f>
        <v>0</v>
      </c>
      <c r="N791" s="279"/>
      <c r="O791" s="279"/>
      <c r="P791" s="279">
        <f>IF(BH76&gt;0,ROUND(BH76,0),0)</f>
        <v>1182</v>
      </c>
      <c r="Q791" s="279">
        <f>IF(BH77&gt;0,ROUND(BH77,0),0)</f>
        <v>0</v>
      </c>
      <c r="R791" s="279">
        <f>IF(BH78&gt;0,ROUND(BH78,0),0)</f>
        <v>5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208*2021*8490*A</v>
      </c>
      <c r="B792" s="279"/>
      <c r="C792" s="281">
        <f>ROUND(BI60,2)</f>
        <v>1.1299999999999999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57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208*2021*8510*A</v>
      </c>
      <c r="B793" s="279"/>
      <c r="C793" s="281">
        <f>ROUND(BJ60,2)</f>
        <v>43.59</v>
      </c>
      <c r="D793" s="279">
        <f>ROUND(BJ61,0)</f>
        <v>5124353</v>
      </c>
      <c r="E793" s="279">
        <f>ROUND(BJ62,0)</f>
        <v>1289384</v>
      </c>
      <c r="F793" s="279">
        <f>ROUND(BJ63,0)</f>
        <v>336060</v>
      </c>
      <c r="G793" s="279">
        <f>ROUND(BJ64,0)</f>
        <v>9565</v>
      </c>
      <c r="H793" s="279">
        <f>ROUND(BJ65,0)</f>
        <v>0</v>
      </c>
      <c r="I793" s="279">
        <f>ROUND(BJ66,0)</f>
        <v>941785</v>
      </c>
      <c r="J793" s="279">
        <f>ROUND(BJ67,0)</f>
        <v>0</v>
      </c>
      <c r="K793" s="279">
        <f>ROUND(BJ68,0)</f>
        <v>0</v>
      </c>
      <c r="L793" s="279">
        <f>ROUND(BJ69,0)</f>
        <v>14822</v>
      </c>
      <c r="M793" s="279">
        <f>ROUND(BJ70,0)</f>
        <v>0</v>
      </c>
      <c r="N793" s="279"/>
      <c r="O793" s="279"/>
      <c r="P793" s="279">
        <f>IF(BJ76&gt;0,ROUND(BJ76,0),0)</f>
        <v>0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208*2021*8530*A</v>
      </c>
      <c r="B794" s="279"/>
      <c r="C794" s="281">
        <f>ROUND(BK60,2)</f>
        <v>258.61</v>
      </c>
      <c r="D794" s="279">
        <f>ROUND(BK61,0)</f>
        <v>16104744</v>
      </c>
      <c r="E794" s="279">
        <f>ROUND(BK62,0)</f>
        <v>4051923</v>
      </c>
      <c r="F794" s="279">
        <f>ROUND(BK63,0)</f>
        <v>214455</v>
      </c>
      <c r="G794" s="279">
        <f>ROUND(BK64,0)</f>
        <v>77764</v>
      </c>
      <c r="H794" s="279">
        <f>ROUND(BK65,0)</f>
        <v>2395</v>
      </c>
      <c r="I794" s="279">
        <f>ROUND(BK66,0)</f>
        <v>6164182</v>
      </c>
      <c r="J794" s="279">
        <f>ROUND(BK67,0)</f>
        <v>928</v>
      </c>
      <c r="K794" s="279">
        <f>ROUND(BK68,0)</f>
        <v>0</v>
      </c>
      <c r="L794" s="279">
        <f>ROUND(BK69,0)</f>
        <v>776445</v>
      </c>
      <c r="M794" s="279">
        <f>ROUND(BK70,0)</f>
        <v>924613</v>
      </c>
      <c r="N794" s="279"/>
      <c r="O794" s="279"/>
      <c r="P794" s="279">
        <f>IF(BK76&gt;0,ROUND(BK76,0),0)</f>
        <v>698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208*2021*8560*A</v>
      </c>
      <c r="B795" s="279"/>
      <c r="C795" s="281">
        <f>ROUND(BL60,2)</f>
        <v>39.270000000000003</v>
      </c>
      <c r="D795" s="279">
        <f>ROUND(BL61,0)</f>
        <v>1857458</v>
      </c>
      <c r="E795" s="279">
        <f>ROUND(BL62,0)</f>
        <v>468077</v>
      </c>
      <c r="F795" s="279">
        <f>ROUND(BL63,0)</f>
        <v>0</v>
      </c>
      <c r="G795" s="279">
        <f>ROUND(BL64,0)</f>
        <v>23593</v>
      </c>
      <c r="H795" s="279">
        <f>ROUND(BL65,0)</f>
        <v>0</v>
      </c>
      <c r="I795" s="279">
        <f>ROUND(BL66,0)</f>
        <v>427</v>
      </c>
      <c r="J795" s="279">
        <f>ROUND(BL67,0)</f>
        <v>490</v>
      </c>
      <c r="K795" s="279">
        <f>ROUND(BL68,0)</f>
        <v>0</v>
      </c>
      <c r="L795" s="279">
        <f>ROUND(BL69,0)</f>
        <v>13395</v>
      </c>
      <c r="M795" s="279">
        <f>ROUND(BL70,0)</f>
        <v>0</v>
      </c>
      <c r="N795" s="279"/>
      <c r="O795" s="279"/>
      <c r="P795" s="279">
        <f>IF(BL76&gt;0,ROUND(BL76,0),0)</f>
        <v>2953</v>
      </c>
      <c r="Q795" s="279">
        <f>IF(BL77&gt;0,ROUND(BL77,0),0)</f>
        <v>0</v>
      </c>
      <c r="R795" s="279">
        <f>IF(BL78&gt;0,ROUND(BL78,0),0)</f>
        <v>45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208*2021*8590*A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208*2021*8610*A</v>
      </c>
      <c r="B797" s="279"/>
      <c r="C797" s="281">
        <f>ROUND(BN60,2)</f>
        <v>2.9</v>
      </c>
      <c r="D797" s="279">
        <f>ROUND(BN61,0)</f>
        <v>1254349</v>
      </c>
      <c r="E797" s="279">
        <f>ROUND(BN62,0)</f>
        <v>316352</v>
      </c>
      <c r="F797" s="279">
        <f>ROUND(BN63,0)</f>
        <v>339666</v>
      </c>
      <c r="G797" s="279">
        <f>ROUND(BN64,0)</f>
        <v>6414</v>
      </c>
      <c r="H797" s="279">
        <f>ROUND(BN65,0)</f>
        <v>751</v>
      </c>
      <c r="I797" s="279">
        <f>ROUND(BN66,0)</f>
        <v>-1813212</v>
      </c>
      <c r="J797" s="279">
        <f>ROUND(BN67,0)</f>
        <v>16054</v>
      </c>
      <c r="K797" s="279">
        <f>ROUND(BN68,0)</f>
        <v>0</v>
      </c>
      <c r="L797" s="279">
        <f>ROUND(BN69,0)</f>
        <v>278329</v>
      </c>
      <c r="M797" s="279">
        <f>ROUND(BN70,0)</f>
        <v>-2630871</v>
      </c>
      <c r="N797" s="279"/>
      <c r="O797" s="279"/>
      <c r="P797" s="279">
        <f>IF(BN76&gt;0,ROUND(BN76,0),0)</f>
        <v>1429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208*2021*8620*A</v>
      </c>
      <c r="B798" s="279"/>
      <c r="C798" s="281">
        <f>ROUND(BO60,2)</f>
        <v>6.97</v>
      </c>
      <c r="D798" s="279">
        <f>ROUND(BO61,0)</f>
        <v>118490</v>
      </c>
      <c r="E798" s="279">
        <f>ROUND(BO62,0)</f>
        <v>362814</v>
      </c>
      <c r="F798" s="279">
        <f>ROUND(BO63,0)</f>
        <v>147</v>
      </c>
      <c r="G798" s="279">
        <f>ROUND(BO64,0)</f>
        <v>56328</v>
      </c>
      <c r="H798" s="279">
        <f>ROUND(BO65,0)</f>
        <v>0</v>
      </c>
      <c r="I798" s="279">
        <f>ROUND(BO66,0)</f>
        <v>18681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333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208*2021*8630*A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208*2021*8640*A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208*2021*8650*A</v>
      </c>
      <c r="B801" s="279"/>
      <c r="C801" s="281">
        <f>ROUND(BR60,2)</f>
        <v>0</v>
      </c>
      <c r="D801" s="279">
        <f>ROUND(BR61,0)</f>
        <v>81413</v>
      </c>
      <c r="E801" s="279">
        <f>ROUND(BR62,0)</f>
        <v>20478</v>
      </c>
      <c r="F801" s="279">
        <f>ROUND(BR63,0)</f>
        <v>0</v>
      </c>
      <c r="G801" s="279">
        <f>ROUND(BR64,0)</f>
        <v>0</v>
      </c>
      <c r="H801" s="279">
        <f>ROUND(BR65,0)</f>
        <v>0</v>
      </c>
      <c r="I801" s="279">
        <f>ROUND(BR66,0)</f>
        <v>576</v>
      </c>
      <c r="J801" s="279">
        <f>ROUND(BR67,0)</f>
        <v>0</v>
      </c>
      <c r="K801" s="279">
        <f>ROUND(BR68,0)</f>
        <v>0</v>
      </c>
      <c r="L801" s="279">
        <f>ROUND(BR69,0)</f>
        <v>12518</v>
      </c>
      <c r="M801" s="279">
        <f>ROUND(BR70,0)</f>
        <v>0</v>
      </c>
      <c r="N801" s="279"/>
      <c r="O801" s="279"/>
      <c r="P801" s="279">
        <f>IF(BR76&gt;0,ROUND(BR76,0),0)</f>
        <v>110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208*2021*8660*A</v>
      </c>
      <c r="B802" s="279"/>
      <c r="C802" s="281">
        <f>ROUND(BS60,2)</f>
        <v>1.57</v>
      </c>
      <c r="D802" s="279">
        <f>ROUND(BS61,0)</f>
        <v>118373</v>
      </c>
      <c r="E802" s="279">
        <f>ROUND(BS62,0)</f>
        <v>29775</v>
      </c>
      <c r="F802" s="279">
        <f>ROUND(BS63,0)</f>
        <v>0</v>
      </c>
      <c r="G802" s="279">
        <f>ROUND(BS64,0)</f>
        <v>48188</v>
      </c>
      <c r="H802" s="279">
        <f>ROUND(BS65,0)</f>
        <v>0</v>
      </c>
      <c r="I802" s="279">
        <f>ROUND(BS66,0)</f>
        <v>0</v>
      </c>
      <c r="J802" s="279">
        <f>ROUND(BS67,0)</f>
        <v>3432</v>
      </c>
      <c r="K802" s="279">
        <f>ROUND(BS68,0)</f>
        <v>0</v>
      </c>
      <c r="L802" s="279">
        <f>ROUND(BS69,0)</f>
        <v>2432</v>
      </c>
      <c r="M802" s="279">
        <f>ROUND(BS70,0)</f>
        <v>60781</v>
      </c>
      <c r="N802" s="279"/>
      <c r="O802" s="279"/>
      <c r="P802" s="279">
        <f>IF(BS76&gt;0,ROUND(BS76,0),0)</f>
        <v>2762</v>
      </c>
      <c r="Q802" s="279">
        <f>IF(BS77&gt;0,ROUND(BS77,0),0)</f>
        <v>0</v>
      </c>
      <c r="R802" s="279">
        <f>IF(BS78&gt;0,ROUND(BS78,0),0)</f>
        <v>78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208*2021*8670*A</v>
      </c>
      <c r="B803" s="279"/>
      <c r="C803" s="281">
        <f>ROUND(BT60,2)</f>
        <v>5.98</v>
      </c>
      <c r="D803" s="279">
        <f>ROUND(BT61,0)</f>
        <v>542792</v>
      </c>
      <c r="E803" s="279">
        <f>ROUND(BT62,0)</f>
        <v>136650</v>
      </c>
      <c r="F803" s="279">
        <f>ROUND(BT63,0)</f>
        <v>0</v>
      </c>
      <c r="G803" s="279">
        <f>ROUND(BT64,0)</f>
        <v>3246</v>
      </c>
      <c r="H803" s="279">
        <f>ROUND(BT65,0)</f>
        <v>0</v>
      </c>
      <c r="I803" s="279">
        <f>ROUND(BT66,0)</f>
        <v>24746</v>
      </c>
      <c r="J803" s="279">
        <f>ROUND(BT67,0)</f>
        <v>141</v>
      </c>
      <c r="K803" s="279">
        <f>ROUND(BT68,0)</f>
        <v>0</v>
      </c>
      <c r="L803" s="279">
        <f>ROUND(BT69,0)</f>
        <v>9269</v>
      </c>
      <c r="M803" s="279">
        <f>ROUND(BT70,0)</f>
        <v>0</v>
      </c>
      <c r="N803" s="279"/>
      <c r="O803" s="279"/>
      <c r="P803" s="279">
        <f>IF(BT76&gt;0,ROUND(BT76,0),0)</f>
        <v>1255</v>
      </c>
      <c r="Q803" s="279">
        <f>IF(BT77&gt;0,ROUND(BT77,0),0)</f>
        <v>0</v>
      </c>
      <c r="R803" s="279">
        <f>IF(BT78&gt;0,ROUND(BT78,0),0)</f>
        <v>15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208*2021*8680*A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101</v>
      </c>
      <c r="H804" s="279">
        <f>ROUND(BU65,0)</f>
        <v>0</v>
      </c>
      <c r="I804" s="279">
        <f>ROUND(BU66,0)</f>
        <v>0</v>
      </c>
      <c r="J804" s="279">
        <f>ROUND(BU67,0)</f>
        <v>1127</v>
      </c>
      <c r="K804" s="279">
        <f>ROUND(BU68,0)</f>
        <v>0</v>
      </c>
      <c r="L804" s="279">
        <f>ROUND(BU69,0)</f>
        <v>5593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15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208*2021*8690*A</v>
      </c>
      <c r="B805" s="279"/>
      <c r="C805" s="281">
        <f>ROUND(BV60,2)</f>
        <v>56.54</v>
      </c>
      <c r="D805" s="279">
        <f>ROUND(BV61,0)</f>
        <v>4957780</v>
      </c>
      <c r="E805" s="279">
        <f>ROUND(BV62,0)</f>
        <v>1247425</v>
      </c>
      <c r="F805" s="279">
        <f>ROUND(BV63,0)</f>
        <v>0</v>
      </c>
      <c r="G805" s="279">
        <f>ROUND(BV64,0)</f>
        <v>1885</v>
      </c>
      <c r="H805" s="279">
        <f>ROUND(BV65,0)</f>
        <v>0</v>
      </c>
      <c r="I805" s="279">
        <f>ROUND(BV66,0)</f>
        <v>1059134</v>
      </c>
      <c r="J805" s="279">
        <f>ROUND(BV67,0)</f>
        <v>4977</v>
      </c>
      <c r="K805" s="279">
        <f>ROUND(BV68,0)</f>
        <v>0</v>
      </c>
      <c r="L805" s="279">
        <f>ROUND(BV69,0)</f>
        <v>10254</v>
      </c>
      <c r="M805" s="279">
        <f>ROUND(BV70,0)</f>
        <v>0</v>
      </c>
      <c r="N805" s="279"/>
      <c r="O805" s="279"/>
      <c r="P805" s="279">
        <f>IF(BV76&gt;0,ROUND(BV76,0),0)</f>
        <v>2620</v>
      </c>
      <c r="Q805" s="279">
        <f>IF(BV77&gt;0,ROUND(BV77,0),0)</f>
        <v>0</v>
      </c>
      <c r="R805" s="279">
        <f>IF(BV78&gt;0,ROUND(BV78,0),0)</f>
        <v>374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208*2021*8700*A</v>
      </c>
      <c r="B806" s="279"/>
      <c r="C806" s="281">
        <f>ROUND(BW60,2)</f>
        <v>2.73</v>
      </c>
      <c r="D806" s="279">
        <f>ROUND(BW61,0)</f>
        <v>189822</v>
      </c>
      <c r="E806" s="279">
        <f>ROUND(BW62,0)</f>
        <v>47792</v>
      </c>
      <c r="F806" s="279">
        <f>ROUND(BW63,0)</f>
        <v>0</v>
      </c>
      <c r="G806" s="279">
        <f>ROUND(BW64,0)</f>
        <v>506</v>
      </c>
      <c r="H806" s="279">
        <f>ROUND(BW65,0)</f>
        <v>0</v>
      </c>
      <c r="I806" s="279">
        <f>ROUND(BW66,0)</f>
        <v>66135</v>
      </c>
      <c r="J806" s="279">
        <f>ROUND(BW67,0)</f>
        <v>1047</v>
      </c>
      <c r="K806" s="279">
        <f>ROUND(BW68,0)</f>
        <v>0</v>
      </c>
      <c r="L806" s="279">
        <f>ROUND(BW69,0)</f>
        <v>561</v>
      </c>
      <c r="M806" s="279">
        <f>ROUND(BW70,0)</f>
        <v>0</v>
      </c>
      <c r="N806" s="279"/>
      <c r="O806" s="279"/>
      <c r="P806" s="279">
        <f>IF(BW76&gt;0,ROUND(BW76,0),0)</f>
        <v>1036</v>
      </c>
      <c r="Q806" s="279">
        <f>IF(BW77&gt;0,ROUND(BW77,0),0)</f>
        <v>0</v>
      </c>
      <c r="R806" s="279">
        <f>IF(BW78&gt;0,ROUND(BW78,0),0)</f>
        <v>31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208*2021*8710*A</v>
      </c>
      <c r="B807" s="279"/>
      <c r="C807" s="281">
        <f>ROUND(BX60,2)</f>
        <v>50.03</v>
      </c>
      <c r="D807" s="279">
        <f>ROUND(BX61,0)</f>
        <v>4560486</v>
      </c>
      <c r="E807" s="279">
        <f>ROUND(BX62,0)</f>
        <v>1147734</v>
      </c>
      <c r="F807" s="279">
        <f>ROUND(BX63,0)</f>
        <v>0</v>
      </c>
      <c r="G807" s="279">
        <f>ROUND(BX64,0)</f>
        <v>286174</v>
      </c>
      <c r="H807" s="279">
        <f>ROUND(BX65,0)</f>
        <v>0</v>
      </c>
      <c r="I807" s="279">
        <f>ROUND(BX66,0)</f>
        <v>321834</v>
      </c>
      <c r="J807" s="279">
        <f>ROUND(BX67,0)</f>
        <v>117</v>
      </c>
      <c r="K807" s="279">
        <f>ROUND(BX68,0)</f>
        <v>0</v>
      </c>
      <c r="L807" s="279">
        <f>ROUND(BX69,0)</f>
        <v>-256474</v>
      </c>
      <c r="M807" s="279">
        <f>ROUND(BX70,0)</f>
        <v>0</v>
      </c>
      <c r="N807" s="279"/>
      <c r="O807" s="279"/>
      <c r="P807" s="279">
        <f>IF(BX76&gt;0,ROUND(BX76,0),0)</f>
        <v>239</v>
      </c>
      <c r="Q807" s="279">
        <f>IF(BX77&gt;0,ROUND(BX77,0),0)</f>
        <v>0</v>
      </c>
      <c r="R807" s="279">
        <f>IF(BX78&gt;0,ROUND(BX78,0),0)</f>
        <v>52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208*2021*8720*A</v>
      </c>
      <c r="B808" s="279"/>
      <c r="C808" s="281">
        <f>ROUND(BY60,2)</f>
        <v>21.21</v>
      </c>
      <c r="D808" s="279">
        <f>ROUND(BY61,0)</f>
        <v>3621016</v>
      </c>
      <c r="E808" s="279">
        <f>ROUND(BY62,0)</f>
        <v>910806</v>
      </c>
      <c r="F808" s="279">
        <f>ROUND(BY63,0)</f>
        <v>0</v>
      </c>
      <c r="G808" s="279">
        <f>ROUND(BY64,0)</f>
        <v>44044</v>
      </c>
      <c r="H808" s="279">
        <f>ROUND(BY65,0)</f>
        <v>0</v>
      </c>
      <c r="I808" s="279">
        <f>ROUND(BY66,0)</f>
        <v>566</v>
      </c>
      <c r="J808" s="279">
        <f>ROUND(BY67,0)</f>
        <v>0</v>
      </c>
      <c r="K808" s="279">
        <f>ROUND(BY68,0)</f>
        <v>0</v>
      </c>
      <c r="L808" s="279">
        <f>ROUND(BY69,0)</f>
        <v>80193</v>
      </c>
      <c r="M808" s="279">
        <f>ROUND(BY70,0)</f>
        <v>150</v>
      </c>
      <c r="N808" s="279"/>
      <c r="O808" s="279"/>
      <c r="P808" s="279">
        <f>IF(BY76&gt;0,ROUND(BY76,0),0)</f>
        <v>2090</v>
      </c>
      <c r="Q808" s="279">
        <f>IF(BY77&gt;0,ROUND(BY77,0),0)</f>
        <v>0</v>
      </c>
      <c r="R808" s="279">
        <f>IF(BY78&gt;0,ROUND(BY78,0),0)</f>
        <v>15</v>
      </c>
      <c r="S808" s="279">
        <f>IF(BY79&gt;0,ROUND(BY79,0),0)</f>
        <v>277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208*2021*8730*A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208*2021*8740*A</v>
      </c>
      <c r="B810" s="279"/>
      <c r="C810" s="281">
        <f>ROUND(CA60,2)</f>
        <v>0</v>
      </c>
      <c r="D810" s="279">
        <f>ROUND(CA61,0)</f>
        <v>0</v>
      </c>
      <c r="E810" s="279">
        <f>ROUND(CA62,0)</f>
        <v>0</v>
      </c>
      <c r="F810" s="279">
        <f>ROUND(CA63,0)</f>
        <v>0</v>
      </c>
      <c r="G810" s="279">
        <f>ROUND(CA64,0)</f>
        <v>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89</v>
      </c>
      <c r="M810" s="279">
        <f>ROUND(CA70,0)</f>
        <v>0</v>
      </c>
      <c r="N810" s="279"/>
      <c r="O810" s="279"/>
      <c r="P810" s="279">
        <f>IF(CA76&gt;0,ROUND(CA76,0),0)</f>
        <v>85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208*2021*8770*A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208*2021*8790*A</v>
      </c>
      <c r="B812" s="279"/>
      <c r="C812" s="281">
        <f>ROUND(CC60,2)</f>
        <v>0</v>
      </c>
      <c r="D812" s="279">
        <f>ROUND(CC61,0)</f>
        <v>0</v>
      </c>
      <c r="E812" s="279">
        <f>ROUND(CC62,0)</f>
        <v>0</v>
      </c>
      <c r="F812" s="279">
        <f>ROUND(CC63,0)</f>
        <v>0</v>
      </c>
      <c r="G812" s="279">
        <f>ROUND(CC64,0)</f>
        <v>0</v>
      </c>
      <c r="H812" s="279">
        <f>ROUND(CC65,0)</f>
        <v>0</v>
      </c>
      <c r="I812" s="279">
        <f>ROUND(CC66,0)</f>
        <v>409595</v>
      </c>
      <c r="J812" s="279">
        <f>ROUND(CC67,0)</f>
        <v>0</v>
      </c>
      <c r="K812" s="279">
        <f>ROUND(CC68,0)</f>
        <v>0</v>
      </c>
      <c r="L812" s="279">
        <f>ROUND(CC69,0)</f>
        <v>0</v>
      </c>
      <c r="M812" s="279">
        <f>ROUND(CC70,0)</f>
        <v>0</v>
      </c>
      <c r="N812" s="279"/>
      <c r="O812" s="279"/>
      <c r="P812" s="279">
        <f>IF(CC76&gt;0,ROUND(CC76,0),0)</f>
        <v>207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208*2021*9000*A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14681559</v>
      </c>
      <c r="V813" s="280">
        <f>ROUND(CD70,0)</f>
        <v>7429091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1897.2100000000003</v>
      </c>
      <c r="D815" s="280">
        <f t="shared" si="22"/>
        <v>187722105</v>
      </c>
      <c r="E815" s="280">
        <f t="shared" si="22"/>
        <v>53760438</v>
      </c>
      <c r="F815" s="280">
        <f t="shared" si="22"/>
        <v>7409266</v>
      </c>
      <c r="G815" s="280">
        <f t="shared" si="22"/>
        <v>74892983</v>
      </c>
      <c r="H815" s="280">
        <f t="shared" si="22"/>
        <v>1922029</v>
      </c>
      <c r="I815" s="280">
        <f t="shared" si="22"/>
        <v>17401293</v>
      </c>
      <c r="J815" s="280">
        <f t="shared" si="22"/>
        <v>11303937</v>
      </c>
      <c r="K815" s="280">
        <f t="shared" si="22"/>
        <v>3133161</v>
      </c>
      <c r="L815" s="280">
        <f>SUM(L734:L813)+SUM(U734:U813)</f>
        <v>18705193</v>
      </c>
      <c r="M815" s="280">
        <f>SUM(M734:M813)+SUM(V734:V813)</f>
        <v>19525171</v>
      </c>
      <c r="N815" s="280">
        <f t="shared" ref="N815:Y815" si="23">SUM(N734:N813)</f>
        <v>1211770227</v>
      </c>
      <c r="O815" s="280">
        <f t="shared" si="23"/>
        <v>510953173</v>
      </c>
      <c r="P815" s="280">
        <f t="shared" si="23"/>
        <v>456084</v>
      </c>
      <c r="Q815" s="280">
        <f t="shared" si="23"/>
        <v>217683</v>
      </c>
      <c r="R815" s="280">
        <f t="shared" si="23"/>
        <v>102116</v>
      </c>
      <c r="S815" s="280">
        <f t="shared" si="23"/>
        <v>1648821</v>
      </c>
      <c r="T815" s="284">
        <f t="shared" si="23"/>
        <v>550.79</v>
      </c>
      <c r="U815" s="280">
        <f t="shared" si="23"/>
        <v>14681559</v>
      </c>
      <c r="V815" s="280">
        <f t="shared" si="23"/>
        <v>7429091</v>
      </c>
      <c r="W815" s="280">
        <f t="shared" si="23"/>
        <v>0</v>
      </c>
      <c r="X815" s="280">
        <f t="shared" si="23"/>
        <v>0</v>
      </c>
      <c r="Y815" s="280">
        <f t="shared" si="23"/>
        <v>91218951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1897.2100000000003</v>
      </c>
      <c r="D816" s="280">
        <f>CE61</f>
        <v>187722105</v>
      </c>
      <c r="E816" s="280">
        <f>CE62</f>
        <v>53760438</v>
      </c>
      <c r="F816" s="280">
        <f>CE63</f>
        <v>7409266</v>
      </c>
      <c r="G816" s="280">
        <f>CE64</f>
        <v>74892983</v>
      </c>
      <c r="H816" s="283">
        <f>CE65</f>
        <v>1922029</v>
      </c>
      <c r="I816" s="283">
        <f>CE66</f>
        <v>17401293</v>
      </c>
      <c r="J816" s="283">
        <f>CE67</f>
        <v>11303937</v>
      </c>
      <c r="K816" s="283">
        <f>CE68</f>
        <v>3133161</v>
      </c>
      <c r="L816" s="283">
        <f>CE69</f>
        <v>18705193</v>
      </c>
      <c r="M816" s="283">
        <f>CE70</f>
        <v>19525171</v>
      </c>
      <c r="N816" s="280">
        <f>CE75</f>
        <v>1211770226.1699998</v>
      </c>
      <c r="O816" s="280">
        <f>CE73</f>
        <v>510953172.76999998</v>
      </c>
      <c r="P816" s="280">
        <f>CE76</f>
        <v>456084</v>
      </c>
      <c r="Q816" s="280">
        <f>CE77</f>
        <v>217683</v>
      </c>
      <c r="R816" s="280">
        <f>CE78</f>
        <v>102116</v>
      </c>
      <c r="S816" s="280">
        <f>CE79</f>
        <v>1648821</v>
      </c>
      <c r="T816" s="284">
        <f>CE80</f>
        <v>550.79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91218952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187722102</v>
      </c>
      <c r="E817" s="180">
        <f>C379</f>
        <v>53760438</v>
      </c>
      <c r="F817" s="180">
        <f>C380</f>
        <v>7409264</v>
      </c>
      <c r="G817" s="243">
        <f>C381</f>
        <v>74892984</v>
      </c>
      <c r="H817" s="243">
        <f>C382</f>
        <v>1922030</v>
      </c>
      <c r="I817" s="243">
        <f>C383</f>
        <v>17401294</v>
      </c>
      <c r="J817" s="243">
        <f>C384</f>
        <v>11738614</v>
      </c>
      <c r="K817" s="243">
        <f>C385</f>
        <v>3133161</v>
      </c>
      <c r="L817" s="243">
        <f>C386+C387+C388+C389</f>
        <v>21667469</v>
      </c>
      <c r="M817" s="243">
        <f>C370</f>
        <v>19525171</v>
      </c>
      <c r="N817" s="180">
        <f>D361</f>
        <v>1211770225</v>
      </c>
      <c r="O817" s="180">
        <f>C359</f>
        <v>510953172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1272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1269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1270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1271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Legacy Salmon Creek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2211 NE 139th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2211 NE 139th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Vancouver, WA 98686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03/31/2021.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03/31/2021</v>
      </c>
      <c r="C4" s="38"/>
      <c r="D4" s="120"/>
      <c r="E4" s="70"/>
      <c r="F4" s="127" t="str">
        <f>"License Number:  "&amp;"H-"&amp;FIXED(data!C83,0)</f>
        <v>License Number:  H-208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Legacy Salmon Creek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Kathryn Correia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Anna Loomis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360-487-1000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360-487-3459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13017</v>
      </c>
      <c r="G23" s="21">
        <f>data!D111</f>
        <v>54711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3379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54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112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211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220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Legacy Salmon Creek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03/31/2021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4812</v>
      </c>
      <c r="C7" s="48">
        <f>data!B139</f>
        <v>25616</v>
      </c>
      <c r="D7" s="48">
        <f>data!B140</f>
        <v>117292</v>
      </c>
      <c r="E7" s="48">
        <f>data!B141</f>
        <v>251728621</v>
      </c>
      <c r="F7" s="48">
        <f>data!B142</f>
        <v>280190409</v>
      </c>
      <c r="G7" s="48">
        <f>data!B141+data!B142</f>
        <v>531919030</v>
      </c>
    </row>
    <row r="8" spans="1:13" ht="20.149999999999999" customHeight="1" x14ac:dyDescent="0.35">
      <c r="A8" s="23" t="s">
        <v>297</v>
      </c>
      <c r="B8" s="48">
        <f>data!C138</f>
        <v>3089</v>
      </c>
      <c r="C8" s="48">
        <f>data!C139</f>
        <v>12536</v>
      </c>
      <c r="D8" s="48">
        <f>data!C140</f>
        <v>69249</v>
      </c>
      <c r="E8" s="48">
        <f>data!C141</f>
        <v>108887147</v>
      </c>
      <c r="F8" s="48">
        <f>data!C142</f>
        <v>135029123</v>
      </c>
      <c r="G8" s="48">
        <f>data!C141+data!C142</f>
        <v>243916270</v>
      </c>
    </row>
    <row r="9" spans="1:13" ht="20.149999999999999" customHeight="1" x14ac:dyDescent="0.35">
      <c r="A9" s="23" t="s">
        <v>1058</v>
      </c>
      <c r="B9" s="48">
        <f>data!D138</f>
        <v>5004</v>
      </c>
      <c r="C9" s="48">
        <f>data!D139</f>
        <v>16126</v>
      </c>
      <c r="D9" s="48">
        <f>data!D140</f>
        <v>118593</v>
      </c>
      <c r="E9" s="48">
        <f>data!D141</f>
        <v>150337405</v>
      </c>
      <c r="F9" s="48">
        <f>data!D142</f>
        <v>285597520</v>
      </c>
      <c r="G9" s="48">
        <f>data!D141+data!D142</f>
        <v>435934925</v>
      </c>
    </row>
    <row r="10" spans="1:13" ht="20.149999999999999" customHeight="1" x14ac:dyDescent="0.35">
      <c r="A10" s="111" t="s">
        <v>203</v>
      </c>
      <c r="B10" s="48">
        <f>data!E138</f>
        <v>12905</v>
      </c>
      <c r="C10" s="48">
        <f>data!E139</f>
        <v>54278</v>
      </c>
      <c r="D10" s="48">
        <f>data!E140</f>
        <v>305134</v>
      </c>
      <c r="E10" s="48">
        <f>data!E141</f>
        <v>510953173</v>
      </c>
      <c r="F10" s="48">
        <f>data!E142</f>
        <v>700817052</v>
      </c>
      <c r="G10" s="48">
        <f>data!E141+data!E142</f>
        <v>1211770225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Legacy Salmon Creek Medical Center</v>
      </c>
      <c r="B3" s="30"/>
      <c r="C3" s="31" t="str">
        <f>"FYE: "&amp;data!C82</f>
        <v>FYE: 03/31/2021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13008329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448394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1454326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27670174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10946387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27075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205752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53760437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3133161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654150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3787311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3872304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313728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4186032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55640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14680974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14736614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Legacy Salmon Creek Medical Center</v>
      </c>
      <c r="B3" s="8"/>
      <c r="C3" s="8"/>
      <c r="E3" s="11"/>
      <c r="F3" s="12" t="str">
        <f>" FYE: "&amp;data!C82</f>
        <v xml:space="preserve"> FYE: 03/31/2021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10473157</v>
      </c>
      <c r="D7" s="21">
        <f>data!C195</f>
        <v>0</v>
      </c>
      <c r="E7" s="21">
        <f>data!D195</f>
        <v>0</v>
      </c>
      <c r="F7" s="21">
        <f>data!E195</f>
        <v>10473157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247743470</v>
      </c>
      <c r="D9" s="21">
        <f>data!C197</f>
        <v>1032284</v>
      </c>
      <c r="E9" s="21">
        <f>data!D197</f>
        <v>0</v>
      </c>
      <c r="F9" s="21">
        <f>data!E197</f>
        <v>248775754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82237927</v>
      </c>
      <c r="D12" s="21">
        <f>data!C200</f>
        <v>1779798</v>
      </c>
      <c r="E12" s="21">
        <f>data!D200</f>
        <v>432770</v>
      </c>
      <c r="F12" s="21">
        <f>data!E200</f>
        <v>83584955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1182857</v>
      </c>
      <c r="D15" s="21">
        <f>data!C203</f>
        <v>3335119</v>
      </c>
      <c r="E15" s="21">
        <f>data!D203</f>
        <v>2807723</v>
      </c>
      <c r="F15" s="21">
        <f>data!E203</f>
        <v>1710253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341637411</v>
      </c>
      <c r="D16" s="21">
        <f>data!C204</f>
        <v>6147201</v>
      </c>
      <c r="E16" s="21">
        <f>data!D204</f>
        <v>3240493</v>
      </c>
      <c r="F16" s="21">
        <f>data!E204</f>
        <v>344544119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78050</v>
      </c>
      <c r="D24" s="21">
        <f>data!C209</f>
        <v>28162</v>
      </c>
      <c r="E24" s="21">
        <f>data!D209</f>
        <v>0</v>
      </c>
      <c r="F24" s="21">
        <f>data!E209</f>
        <v>106212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129203442</v>
      </c>
      <c r="D25" s="21">
        <f>data!C210</f>
        <v>7408661</v>
      </c>
      <c r="E25" s="21">
        <f>data!D210</f>
        <v>0</v>
      </c>
      <c r="F25" s="21">
        <f>data!E210</f>
        <v>136612103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66984900</v>
      </c>
      <c r="D28" s="21">
        <f>data!C213</f>
        <v>4831131</v>
      </c>
      <c r="E28" s="21">
        <f>data!D213</f>
        <v>409222</v>
      </c>
      <c r="F28" s="21">
        <f>data!E213</f>
        <v>71406809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196266392</v>
      </c>
      <c r="D32" s="21">
        <f>data!C217</f>
        <v>12267954</v>
      </c>
      <c r="E32" s="21">
        <f>data!D217</f>
        <v>409222</v>
      </c>
      <c r="F32" s="21">
        <f>data!E217</f>
        <v>208125124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Legacy Salmon Creek Medical Center</v>
      </c>
      <c r="B2" s="30"/>
      <c r="C2" s="30"/>
      <c r="D2" s="31" t="str">
        <f>"FYE: "&amp;data!C82</f>
        <v>FYE: 03/31/2021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11208987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392632618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196409020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179415094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768456732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6269950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12507037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18776987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798442706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Legacy Salmon Creek Medical Center</v>
      </c>
      <c r="B3" s="30"/>
      <c r="C3" s="31" t="str">
        <f>" FYE: "&amp;data!C82</f>
        <v xml:space="preserve"> FYE: 03/31/2021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-57000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154067000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105127000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5251000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3632000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195000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57961000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10473000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248776000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83585000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1710000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344544000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208125000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136419000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3203000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446806000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450009000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644389000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Legacy Salmon Creek Medical Center</v>
      </c>
      <c r="B55" s="30"/>
      <c r="C55" s="31" t="str">
        <f>"FYE: "&amp;data!C82</f>
        <v>FYE: 03/31/2021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5890000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36215000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21247000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63352000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417000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417000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417000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580620000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580620000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644389000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Legacy Salmon Creek Medical Center</v>
      </c>
      <c r="B107" s="30"/>
      <c r="C107" s="31" t="str">
        <f>" FYE: "&amp;data!C82</f>
        <v xml:space="preserve"> FYE: 03/31/2021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510953172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700817053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1211770225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11208987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768456732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18776987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798442706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413327519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19525171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19525171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432852690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187722102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53760438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7409264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74892984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1922030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17401294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11738614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3133161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4186032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14736613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2744824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379647356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53205334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-1108964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52096370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52096370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Legacy Salmon Creek Medical Center</v>
      </c>
      <c r="B4" s="77"/>
      <c r="C4" s="77"/>
      <c r="D4" s="77"/>
      <c r="E4" s="77"/>
      <c r="F4" s="77"/>
      <c r="G4" s="80"/>
      <c r="H4" s="79" t="str">
        <f>"FYE: "&amp;data!C82</f>
        <v>FYE: 03/31/2021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11995</v>
      </c>
      <c r="D9" s="14">
        <f>data!D59</f>
        <v>15378</v>
      </c>
      <c r="E9" s="14">
        <f>data!E59</f>
        <v>19960</v>
      </c>
      <c r="F9" s="14">
        <f>data!F59</f>
        <v>15719</v>
      </c>
      <c r="G9" s="14">
        <f>data!G59</f>
        <v>0</v>
      </c>
      <c r="H9" s="14">
        <f>data!H59</f>
        <v>0</v>
      </c>
      <c r="I9" s="14" t="str">
        <f>data!I59</f>
        <v xml:space="preserve"> 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109.9</v>
      </c>
      <c r="D10" s="26">
        <f>data!D60</f>
        <v>95.33</v>
      </c>
      <c r="E10" s="26">
        <f>data!E60</f>
        <v>148.76</v>
      </c>
      <c r="F10" s="26">
        <f>data!F60</f>
        <v>144.18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13985168</v>
      </c>
      <c r="D11" s="14">
        <f>data!D61</f>
        <v>9552939</v>
      </c>
      <c r="E11" s="14">
        <f>data!E61</f>
        <v>21280698</v>
      </c>
      <c r="F11" s="14">
        <f>data!F61</f>
        <v>17701084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3518364</v>
      </c>
      <c r="D12" s="14">
        <f>data!D62</f>
        <v>2404589</v>
      </c>
      <c r="E12" s="14">
        <f>data!E62</f>
        <v>6753376</v>
      </c>
      <c r="F12" s="14">
        <f>data!F62</f>
        <v>4698607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900930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1849505</v>
      </c>
      <c r="D14" s="14">
        <f>data!D64</f>
        <v>1002328</v>
      </c>
      <c r="E14" s="14">
        <f>data!E64</f>
        <v>1226545</v>
      </c>
      <c r="F14" s="14">
        <f>data!F64</f>
        <v>1776267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261642</v>
      </c>
      <c r="D16" s="14">
        <f>data!D66</f>
        <v>201857</v>
      </c>
      <c r="E16" s="14">
        <f>data!E66</f>
        <v>-6233715</v>
      </c>
      <c r="F16" s="14">
        <f>data!F66</f>
        <v>-1473730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249922</v>
      </c>
      <c r="D17" s="14">
        <f>data!D67</f>
        <v>475729</v>
      </c>
      <c r="E17" s="14">
        <f>data!E67</f>
        <v>80849</v>
      </c>
      <c r="F17" s="14">
        <f>data!F67</f>
        <v>383215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59420</v>
      </c>
      <c r="D19" s="14">
        <f>data!D69</f>
        <v>49201</v>
      </c>
      <c r="E19" s="14">
        <f>data!E69</f>
        <v>157311</v>
      </c>
      <c r="F19" s="14">
        <f>data!F69</f>
        <v>25873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-250000</v>
      </c>
      <c r="F20" s="14">
        <f>-data!F70</f>
        <v>-15908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20824951</v>
      </c>
      <c r="D21" s="14">
        <f>data!D71</f>
        <v>13686643</v>
      </c>
      <c r="E21" s="14">
        <f>data!E71</f>
        <v>23015064</v>
      </c>
      <c r="F21" s="14">
        <f>data!F71</f>
        <v>23095408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7631334</v>
      </c>
      <c r="D23" s="48">
        <f>+data!M669</f>
        <v>7056956</v>
      </c>
      <c r="E23" s="48">
        <f>+data!M670</f>
        <v>10082560</v>
      </c>
      <c r="F23" s="48">
        <f>+data!M671</f>
        <v>9383027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73278374</v>
      </c>
      <c r="D24" s="14">
        <f>data!D73</f>
        <v>55311937</v>
      </c>
      <c r="E24" s="14">
        <f>data!E73</f>
        <v>46001578</v>
      </c>
      <c r="F24" s="14">
        <f>data!F73</f>
        <v>70175879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1237764</v>
      </c>
      <c r="D25" s="14">
        <f>data!D74</f>
        <v>5306736</v>
      </c>
      <c r="E25" s="14">
        <f>data!E74</f>
        <v>23105559</v>
      </c>
      <c r="F25" s="14">
        <f>data!F74</f>
        <v>6152894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74516138</v>
      </c>
      <c r="D26" s="14">
        <f>data!D75</f>
        <v>60618673</v>
      </c>
      <c r="E26" s="14">
        <f>data!E75</f>
        <v>69107137</v>
      </c>
      <c r="F26" s="14">
        <f>data!F75</f>
        <v>76328773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37006</v>
      </c>
      <c r="D28" s="14">
        <f>data!D76</f>
        <v>44853</v>
      </c>
      <c r="E28" s="14">
        <f>data!E76</f>
        <v>60565</v>
      </c>
      <c r="F28" s="14">
        <f>data!F76</f>
        <v>47997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27406</v>
      </c>
      <c r="D29" s="14">
        <f>data!D77</f>
        <v>37681</v>
      </c>
      <c r="E29" s="14">
        <f>data!E77</f>
        <v>84954</v>
      </c>
      <c r="F29" s="14">
        <f>data!F77</f>
        <v>56152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13785</v>
      </c>
      <c r="D30" s="14">
        <f>data!D78</f>
        <v>11709</v>
      </c>
      <c r="E30" s="14">
        <f>data!E78</f>
        <v>18745</v>
      </c>
      <c r="F30" s="14">
        <f>data!F78</f>
        <v>19085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202044</v>
      </c>
      <c r="D31" s="14">
        <f>data!D79</f>
        <v>198225</v>
      </c>
      <c r="E31" s="14">
        <f>data!E79</f>
        <v>252128</v>
      </c>
      <c r="F31" s="14">
        <f>data!F79</f>
        <v>272792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98.02</v>
      </c>
      <c r="D32" s="84">
        <f>data!D80</f>
        <v>66.91</v>
      </c>
      <c r="E32" s="84">
        <f>data!E80</f>
        <v>84.44</v>
      </c>
      <c r="F32" s="84">
        <f>data!F80</f>
        <v>113.66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Legacy Salmon Creek Medical Center</v>
      </c>
      <c r="B36" s="77"/>
      <c r="C36" s="77"/>
      <c r="D36" s="77"/>
      <c r="E36" s="77"/>
      <c r="F36" s="77"/>
      <c r="G36" s="80"/>
      <c r="H36" s="79" t="str">
        <f>"FYE: "&amp;data!C82</f>
        <v>FYE: 03/31/2021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13366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83.57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8692534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2334641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1540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18121266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911711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1292940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358369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31713001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9963488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41839825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82938403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124778228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51216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644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2746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135464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38.590000000000003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Legacy Salmon Creek Medical Center</v>
      </c>
      <c r="B68" s="77"/>
      <c r="C68" s="77"/>
      <c r="D68" s="77"/>
      <c r="E68" s="77"/>
      <c r="F68" s="77"/>
      <c r="G68" s="80"/>
      <c r="H68" s="79" t="str">
        <f>"FYE: "&amp;data!C82</f>
        <v>FYE: 03/31/2021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7392</v>
      </c>
      <c r="D73" s="48">
        <f>data!R59</f>
        <v>16695</v>
      </c>
      <c r="E73" s="212"/>
      <c r="F73" s="212"/>
      <c r="G73" s="14">
        <f>data!U59</f>
        <v>586752</v>
      </c>
      <c r="H73" s="14">
        <f>data!V59</f>
        <v>0</v>
      </c>
      <c r="I73" s="14">
        <f>data!W59</f>
        <v>81516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13.17</v>
      </c>
      <c r="D74" s="26">
        <f>data!R60</f>
        <v>2.72</v>
      </c>
      <c r="E74" s="26">
        <f>data!S60</f>
        <v>11.94</v>
      </c>
      <c r="F74" s="26">
        <f>data!T60</f>
        <v>36.07</v>
      </c>
      <c r="G74" s="26">
        <f>data!U60</f>
        <v>37.97</v>
      </c>
      <c r="H74" s="26">
        <f>data!V60</f>
        <v>0</v>
      </c>
      <c r="I74" s="26">
        <f>data!W60</f>
        <v>6.1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1805295</v>
      </c>
      <c r="D75" s="14">
        <f>data!R61</f>
        <v>158204</v>
      </c>
      <c r="E75" s="14">
        <f>data!S61</f>
        <v>665031</v>
      </c>
      <c r="F75" s="14">
        <f>data!T61</f>
        <v>3417556</v>
      </c>
      <c r="G75" s="14">
        <f>data!U61</f>
        <v>3060770</v>
      </c>
      <c r="H75" s="14">
        <f>data!V61</f>
        <v>0</v>
      </c>
      <c r="I75" s="14">
        <f>data!W61</f>
        <v>632790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454403</v>
      </c>
      <c r="D76" s="14">
        <f>data!R62</f>
        <v>39794</v>
      </c>
      <c r="E76" s="14">
        <f>data!S62</f>
        <v>167277</v>
      </c>
      <c r="F76" s="14">
        <f>data!T62</f>
        <v>860391</v>
      </c>
      <c r="G76" s="14">
        <f>data!U62</f>
        <v>770580</v>
      </c>
      <c r="H76" s="14">
        <f>data!V62</f>
        <v>0</v>
      </c>
      <c r="I76" s="14">
        <f>data!W62</f>
        <v>159168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579450</v>
      </c>
      <c r="E77" s="14">
        <f>data!S63</f>
        <v>0</v>
      </c>
      <c r="F77" s="14">
        <f>data!T63</f>
        <v>2701649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73838</v>
      </c>
      <c r="D78" s="14">
        <f>data!R64</f>
        <v>461789</v>
      </c>
      <c r="E78" s="14">
        <f>data!S64</f>
        <v>161230</v>
      </c>
      <c r="F78" s="14">
        <f>data!T64</f>
        <v>17998260</v>
      </c>
      <c r="G78" s="14">
        <f>data!U64</f>
        <v>2110666</v>
      </c>
      <c r="H78" s="14">
        <f>data!V64</f>
        <v>0</v>
      </c>
      <c r="I78" s="14">
        <f>data!W64</f>
        <v>103012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24855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5056</v>
      </c>
      <c r="D80" s="14">
        <f>data!R66</f>
        <v>-500</v>
      </c>
      <c r="E80" s="14">
        <f>data!S66</f>
        <v>1203</v>
      </c>
      <c r="F80" s="14">
        <f>data!T66</f>
        <v>16050</v>
      </c>
      <c r="G80" s="14">
        <f>data!U66</f>
        <v>10590871</v>
      </c>
      <c r="H80" s="14">
        <f>data!V66</f>
        <v>0</v>
      </c>
      <c r="I80" s="14">
        <f>data!W66</f>
        <v>2211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892</v>
      </c>
      <c r="D81" s="14">
        <f>data!R67</f>
        <v>27697</v>
      </c>
      <c r="E81" s="14">
        <f>data!S67</f>
        <v>127134</v>
      </c>
      <c r="F81" s="14">
        <f>data!T67</f>
        <v>71037</v>
      </c>
      <c r="G81" s="14">
        <f>data!U67</f>
        <v>73938</v>
      </c>
      <c r="H81" s="14">
        <f>data!V67</f>
        <v>0</v>
      </c>
      <c r="I81" s="14">
        <f>data!W67</f>
        <v>39307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827</v>
      </c>
      <c r="D83" s="14">
        <f>data!R69</f>
        <v>0</v>
      </c>
      <c r="E83" s="14">
        <f>data!S69</f>
        <v>75715</v>
      </c>
      <c r="F83" s="14">
        <f>data!T69</f>
        <v>351491</v>
      </c>
      <c r="G83" s="14">
        <f>data!U69</f>
        <v>24931</v>
      </c>
      <c r="H83" s="14">
        <f>data!V69</f>
        <v>0</v>
      </c>
      <c r="I83" s="14">
        <f>data!W69</f>
        <v>3050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-3312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2340311</v>
      </c>
      <c r="D85" s="14">
        <f>data!R71</f>
        <v>1266434</v>
      </c>
      <c r="E85" s="14">
        <f>data!S71</f>
        <v>1197590</v>
      </c>
      <c r="F85" s="14">
        <f>data!T71</f>
        <v>25437977</v>
      </c>
      <c r="G85" s="14">
        <f>data!U71</f>
        <v>16631756</v>
      </c>
      <c r="H85" s="14">
        <f>data!V71</f>
        <v>0</v>
      </c>
      <c r="I85" s="14">
        <f>data!W71</f>
        <v>939538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1210969</v>
      </c>
      <c r="D87" s="48">
        <f>+data!M683</f>
        <v>1227870</v>
      </c>
      <c r="E87" s="48">
        <f>+data!M684</f>
        <v>626914</v>
      </c>
      <c r="F87" s="48">
        <f>+data!M685</f>
        <v>5413821</v>
      </c>
      <c r="G87" s="48">
        <f>+data!M686</f>
        <v>4346425</v>
      </c>
      <c r="H87" s="48">
        <f>+data!M687</f>
        <v>0</v>
      </c>
      <c r="I87" s="48">
        <f>+data!M688</f>
        <v>852980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4926308</v>
      </c>
      <c r="D88" s="14">
        <f>data!R73</f>
        <v>10287027</v>
      </c>
      <c r="E88" s="14">
        <f>data!S73</f>
        <v>0</v>
      </c>
      <c r="F88" s="14">
        <f>data!T73</f>
        <v>1151769</v>
      </c>
      <c r="G88" s="14">
        <f>data!U73</f>
        <v>41007619</v>
      </c>
      <c r="H88" s="14">
        <f>data!V73</f>
        <v>0</v>
      </c>
      <c r="I88" s="14">
        <f>data!W73</f>
        <v>4076361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10319113</v>
      </c>
      <c r="D89" s="14">
        <f>data!R74</f>
        <v>19272602</v>
      </c>
      <c r="E89" s="14">
        <f>data!S74</f>
        <v>0</v>
      </c>
      <c r="F89" s="14">
        <f>data!T74</f>
        <v>82964734</v>
      </c>
      <c r="G89" s="14">
        <f>data!U74</f>
        <v>43251555</v>
      </c>
      <c r="H89" s="14">
        <f>data!V74</f>
        <v>0</v>
      </c>
      <c r="I89" s="14">
        <f>data!W74</f>
        <v>15793868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15245421</v>
      </c>
      <c r="D90" s="14">
        <f>data!R75</f>
        <v>29559629</v>
      </c>
      <c r="E90" s="14">
        <f>data!S75</f>
        <v>0</v>
      </c>
      <c r="F90" s="14">
        <f>data!T75</f>
        <v>84116503</v>
      </c>
      <c r="G90" s="14">
        <f>data!U75</f>
        <v>84259174</v>
      </c>
      <c r="H90" s="14">
        <f>data!V75</f>
        <v>0</v>
      </c>
      <c r="I90" s="14">
        <f>data!W75</f>
        <v>19870229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8299</v>
      </c>
      <c r="D92" s="14">
        <f>data!R76</f>
        <v>811</v>
      </c>
      <c r="E92" s="14">
        <f>data!S76</f>
        <v>11225</v>
      </c>
      <c r="F92" s="14">
        <f>data!T76</f>
        <v>293</v>
      </c>
      <c r="G92" s="14">
        <f>data!U76</f>
        <v>8690</v>
      </c>
      <c r="H92" s="14">
        <f>data!V76</f>
        <v>0</v>
      </c>
      <c r="I92" s="14">
        <f>data!W76</f>
        <v>1199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819</v>
      </c>
      <c r="D94" s="14">
        <f>data!R78</f>
        <v>15</v>
      </c>
      <c r="E94" s="14">
        <f>data!S78</f>
        <v>747</v>
      </c>
      <c r="F94" s="14">
        <f>data!T78</f>
        <v>636</v>
      </c>
      <c r="G94" s="14">
        <f>data!U78</f>
        <v>779</v>
      </c>
      <c r="H94" s="14">
        <f>data!V78</f>
        <v>0</v>
      </c>
      <c r="I94" s="14">
        <f>data!W78</f>
        <v>91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20229</v>
      </c>
      <c r="D95" s="14">
        <f>data!R79</f>
        <v>0</v>
      </c>
      <c r="E95" s="14">
        <f>data!S79</f>
        <v>0</v>
      </c>
      <c r="F95" s="14">
        <f>data!T79</f>
        <v>18842</v>
      </c>
      <c r="G95" s="14">
        <f>data!U79</f>
        <v>142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12</v>
      </c>
      <c r="D96" s="84">
        <f>data!R80</f>
        <v>0</v>
      </c>
      <c r="E96" s="84">
        <f>data!S80</f>
        <v>0</v>
      </c>
      <c r="F96" s="84">
        <f>data!T80</f>
        <v>17</v>
      </c>
      <c r="G96" s="84">
        <f>data!U80</f>
        <v>0</v>
      </c>
      <c r="H96" s="84">
        <f>data!V80</f>
        <v>0</v>
      </c>
      <c r="I96" s="84">
        <f>data!W80</f>
        <v>0.15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Legacy Salmon Creek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03/31/2021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91786</v>
      </c>
      <c r="E105" s="14">
        <f>data!Z59</f>
        <v>12769</v>
      </c>
      <c r="F105" s="14">
        <f>data!AA59</f>
        <v>13436</v>
      </c>
      <c r="G105" s="212"/>
      <c r="H105" s="14">
        <f>data!AC59</f>
        <v>89224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12.04</v>
      </c>
      <c r="D106" s="26">
        <f>data!Y60</f>
        <v>45.95</v>
      </c>
      <c r="E106" s="26">
        <f>data!Z60</f>
        <v>19.39</v>
      </c>
      <c r="F106" s="26">
        <f>data!AA60</f>
        <v>2.4700000000000002</v>
      </c>
      <c r="G106" s="26">
        <f>data!AB60</f>
        <v>48.46</v>
      </c>
      <c r="H106" s="26">
        <f>data!AC60</f>
        <v>32.700000000000003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1205990</v>
      </c>
      <c r="D107" s="14">
        <f>data!Y61</f>
        <v>3736875</v>
      </c>
      <c r="E107" s="14">
        <f>data!Z61</f>
        <v>2363488</v>
      </c>
      <c r="F107" s="14">
        <f>data!AA61</f>
        <v>281450</v>
      </c>
      <c r="G107" s="14">
        <f>data!AB61</f>
        <v>5229777</v>
      </c>
      <c r="H107" s="14">
        <f>data!AC61</f>
        <v>2844192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303347</v>
      </c>
      <c r="D108" s="14">
        <f>data!Y62</f>
        <v>939949</v>
      </c>
      <c r="E108" s="14">
        <f>data!Z62</f>
        <v>594496</v>
      </c>
      <c r="F108" s="14">
        <f>data!AA62</f>
        <v>70794</v>
      </c>
      <c r="G108" s="14">
        <f>data!AB62</f>
        <v>1315463</v>
      </c>
      <c r="H108" s="14">
        <f>data!AC62</f>
        <v>716612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33878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562934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371408</v>
      </c>
      <c r="D110" s="14">
        <f>data!Y64</f>
        <v>260120</v>
      </c>
      <c r="E110" s="14">
        <f>data!Z64</f>
        <v>1477602</v>
      </c>
      <c r="F110" s="14">
        <f>data!AA64</f>
        <v>406968</v>
      </c>
      <c r="G110" s="14">
        <f>data!AB64</f>
        <v>20827391</v>
      </c>
      <c r="H110" s="14">
        <f>data!AC64</f>
        <v>910238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81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9568</v>
      </c>
      <c r="D112" s="14">
        <f>data!Y66</f>
        <v>20862</v>
      </c>
      <c r="E112" s="14">
        <f>data!Z66</f>
        <v>25844</v>
      </c>
      <c r="F112" s="14">
        <f>data!AA66</f>
        <v>9572</v>
      </c>
      <c r="G112" s="14">
        <f>data!AB66</f>
        <v>2422780</v>
      </c>
      <c r="H112" s="14">
        <f>data!AC66</f>
        <v>676821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375824</v>
      </c>
      <c r="D113" s="14">
        <f>data!Y67</f>
        <v>546086</v>
      </c>
      <c r="E113" s="14">
        <f>data!Z67</f>
        <v>327657</v>
      </c>
      <c r="F113" s="14">
        <f>data!AA67</f>
        <v>191753</v>
      </c>
      <c r="G113" s="14">
        <f>data!AB67</f>
        <v>166376</v>
      </c>
      <c r="H113" s="14">
        <f>data!AC67</f>
        <v>151889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400</v>
      </c>
      <c r="D115" s="14">
        <f>data!Y69</f>
        <v>255309</v>
      </c>
      <c r="E115" s="14">
        <f>data!Z69</f>
        <v>320080</v>
      </c>
      <c r="F115" s="14">
        <f>data!AA69</f>
        <v>10757</v>
      </c>
      <c r="G115" s="14">
        <f>data!AB69</f>
        <v>-265965</v>
      </c>
      <c r="H115" s="14">
        <f>data!AC69</f>
        <v>27063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-2500</v>
      </c>
      <c r="E116" s="14">
        <f>-data!Z70</f>
        <v>0</v>
      </c>
      <c r="F116" s="14">
        <f>-data!AA70</f>
        <v>0</v>
      </c>
      <c r="G116" s="14">
        <f>-data!AB70</f>
        <v>-11850155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2266537</v>
      </c>
      <c r="D117" s="14">
        <f>data!Y71</f>
        <v>5790579</v>
      </c>
      <c r="E117" s="14">
        <f>data!Z71</f>
        <v>5109248</v>
      </c>
      <c r="F117" s="14">
        <f>data!AA71</f>
        <v>971294</v>
      </c>
      <c r="G117" s="14">
        <f>data!AB71</f>
        <v>17845667</v>
      </c>
      <c r="H117" s="14">
        <f>data!AC71</f>
        <v>5889749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3011104</v>
      </c>
      <c r="D119" s="48">
        <f>+data!M690</f>
        <v>2009393</v>
      </c>
      <c r="E119" s="48">
        <f>+data!M691</f>
        <v>1860492</v>
      </c>
      <c r="F119" s="48">
        <f>+data!M692</f>
        <v>388563</v>
      </c>
      <c r="G119" s="48">
        <f>+data!M693</f>
        <v>5894904</v>
      </c>
      <c r="H119" s="48">
        <f>+data!M694</f>
        <v>2367442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16643105</v>
      </c>
      <c r="D120" s="14">
        <f>data!Y73</f>
        <v>5478136</v>
      </c>
      <c r="E120" s="14">
        <f>data!Z73</f>
        <v>4858164</v>
      </c>
      <c r="F120" s="14">
        <f>data!AA73</f>
        <v>671194.26</v>
      </c>
      <c r="G120" s="14">
        <f>data!AB73</f>
        <v>55978184.049999997</v>
      </c>
      <c r="H120" s="14">
        <f>data!AC73</f>
        <v>30087316.879999999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56935258</v>
      </c>
      <c r="D121" s="14">
        <f>data!Y74</f>
        <v>28495858</v>
      </c>
      <c r="E121" s="14">
        <f>data!Z74</f>
        <v>28939369</v>
      </c>
      <c r="F121" s="14">
        <f>data!AA74</f>
        <v>6732249.2599999998</v>
      </c>
      <c r="G121" s="14">
        <f>data!AB74</f>
        <v>38552734.090000004</v>
      </c>
      <c r="H121" s="14">
        <f>data!AC74</f>
        <v>20999013.16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73578363</v>
      </c>
      <c r="D122" s="14">
        <f>data!Y75</f>
        <v>33973994</v>
      </c>
      <c r="E122" s="14">
        <f>data!Z75</f>
        <v>33797533</v>
      </c>
      <c r="F122" s="14">
        <f>data!AA75</f>
        <v>7403443.5199999996</v>
      </c>
      <c r="G122" s="14">
        <f>data!AB75</f>
        <v>94530918.140000001</v>
      </c>
      <c r="H122" s="14">
        <f>data!AC75</f>
        <v>51086330.039999999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2705</v>
      </c>
      <c r="D124" s="14">
        <f>data!Y76</f>
        <v>8954</v>
      </c>
      <c r="E124" s="14">
        <f>data!Z76</f>
        <v>4149</v>
      </c>
      <c r="F124" s="14">
        <f>data!AA76</f>
        <v>856</v>
      </c>
      <c r="G124" s="14">
        <f>data!AB76</f>
        <v>6642</v>
      </c>
      <c r="H124" s="14">
        <f>data!AC76</f>
        <v>3102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164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418</v>
      </c>
      <c r="E126" s="14">
        <f>data!Z78</f>
        <v>1070</v>
      </c>
      <c r="F126" s="14">
        <f>data!AA78</f>
        <v>188</v>
      </c>
      <c r="G126" s="14">
        <f>data!AB78</f>
        <v>942</v>
      </c>
      <c r="H126" s="14">
        <f>data!AC78</f>
        <v>374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110819</v>
      </c>
      <c r="E127" s="14">
        <f>data!Z79</f>
        <v>18877</v>
      </c>
      <c r="F127" s="14">
        <f>data!AA79</f>
        <v>0</v>
      </c>
      <c r="G127" s="14">
        <f>data!AB79</f>
        <v>0</v>
      </c>
      <c r="H127" s="14">
        <f>data!AC79</f>
        <v>12961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0.18</v>
      </c>
      <c r="D128" s="26">
        <f>data!Y80</f>
        <v>1.48</v>
      </c>
      <c r="E128" s="26">
        <f>data!Z80</f>
        <v>6.59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Legacy Salmon Creek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03/31/2021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232488</v>
      </c>
      <c r="D137" s="14">
        <f>data!AF59</f>
        <v>0</v>
      </c>
      <c r="E137" s="14">
        <f>data!AG59</f>
        <v>63197</v>
      </c>
      <c r="F137" s="14">
        <f>data!AH59</f>
        <v>0</v>
      </c>
      <c r="G137" s="14">
        <f>data!AI59</f>
        <v>12997</v>
      </c>
      <c r="H137" s="14">
        <f>data!AJ59</f>
        <v>180024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54.96</v>
      </c>
      <c r="D138" s="26">
        <f>data!AF60</f>
        <v>0</v>
      </c>
      <c r="E138" s="26">
        <f>data!AG60</f>
        <v>107.81</v>
      </c>
      <c r="F138" s="26">
        <f>data!AH60</f>
        <v>0</v>
      </c>
      <c r="G138" s="26">
        <f>data!AI60</f>
        <v>22.36</v>
      </c>
      <c r="H138" s="26">
        <f>data!AJ60</f>
        <v>163.27000000000001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5201265</v>
      </c>
      <c r="D139" s="14">
        <f>data!AF61</f>
        <v>0</v>
      </c>
      <c r="E139" s="14">
        <f>data!AG61</f>
        <v>10881694</v>
      </c>
      <c r="F139" s="14">
        <f>data!AH61</f>
        <v>0</v>
      </c>
      <c r="G139" s="14">
        <f>data!AI61</f>
        <v>2705666</v>
      </c>
      <c r="H139" s="14">
        <f>data!AJ61</f>
        <v>20901722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1308704</v>
      </c>
      <c r="D140" s="14">
        <f>data!AF62</f>
        <v>0</v>
      </c>
      <c r="E140" s="14">
        <f>data!AG62</f>
        <v>2740102</v>
      </c>
      <c r="F140" s="14">
        <f>data!AH62</f>
        <v>0</v>
      </c>
      <c r="G140" s="14">
        <f>data!AI62</f>
        <v>680565</v>
      </c>
      <c r="H140" s="14">
        <f>data!AJ62</f>
        <v>9655660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1740532</v>
      </c>
      <c r="F141" s="14">
        <f>data!AH63</f>
        <v>0</v>
      </c>
      <c r="G141" s="14">
        <f>data!AI63</f>
        <v>0</v>
      </c>
      <c r="H141" s="14">
        <f>data!AJ63</f>
        <v>-3966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50124</v>
      </c>
      <c r="D142" s="14">
        <f>data!AF64</f>
        <v>0</v>
      </c>
      <c r="E142" s="14">
        <f>data!AG64</f>
        <v>1546638</v>
      </c>
      <c r="F142" s="14">
        <f>data!AH64</f>
        <v>0</v>
      </c>
      <c r="G142" s="14">
        <f>data!AI64</f>
        <v>493576</v>
      </c>
      <c r="H142" s="14">
        <f>data!AJ64</f>
        <v>1792750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60177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3491</v>
      </c>
      <c r="D144" s="14">
        <f>data!AF66</f>
        <v>0</v>
      </c>
      <c r="E144" s="14">
        <f>data!AG66</f>
        <v>223350</v>
      </c>
      <c r="F144" s="14">
        <f>data!AH66</f>
        <v>0</v>
      </c>
      <c r="G144" s="14">
        <f>data!AI66</f>
        <v>325</v>
      </c>
      <c r="H144" s="14">
        <f>data!AJ66</f>
        <v>223745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20094</v>
      </c>
      <c r="D145" s="14">
        <f>data!AF67</f>
        <v>0</v>
      </c>
      <c r="E145" s="14">
        <f>data!AG67</f>
        <v>52200</v>
      </c>
      <c r="F145" s="14">
        <f>data!AH67</f>
        <v>0</v>
      </c>
      <c r="G145" s="14">
        <f>data!AI67</f>
        <v>79776</v>
      </c>
      <c r="H145" s="14">
        <f>data!AJ67</f>
        <v>358997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3133161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348166</v>
      </c>
      <c r="D147" s="14">
        <f>data!AF69</f>
        <v>0</v>
      </c>
      <c r="E147" s="14">
        <f>data!AG69</f>
        <v>44070</v>
      </c>
      <c r="F147" s="14">
        <f>data!AH69</f>
        <v>0</v>
      </c>
      <c r="G147" s="14">
        <f>data!AI69</f>
        <v>2274</v>
      </c>
      <c r="H147" s="14">
        <f>data!AJ69</f>
        <v>1952134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-120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-414181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6931724</v>
      </c>
      <c r="D149" s="14">
        <f>data!AF71</f>
        <v>0</v>
      </c>
      <c r="E149" s="14">
        <f>data!AG71</f>
        <v>17228586</v>
      </c>
      <c r="F149" s="14">
        <f>data!AH71</f>
        <v>0</v>
      </c>
      <c r="G149" s="14">
        <f>data!AI71</f>
        <v>3962182</v>
      </c>
      <c r="H149" s="14">
        <f>data!AJ71</f>
        <v>37660199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1247572</v>
      </c>
      <c r="D151" s="48">
        <f>+data!M697</f>
        <v>0</v>
      </c>
      <c r="E151" s="48">
        <f>+data!M698</f>
        <v>11110008</v>
      </c>
      <c r="F151" s="48">
        <f>+data!M699</f>
        <v>0</v>
      </c>
      <c r="G151" s="48">
        <f>+data!M700</f>
        <v>2079834</v>
      </c>
      <c r="H151" s="48">
        <f>+data!M701</f>
        <v>3221704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9542842.1699999999</v>
      </c>
      <c r="D152" s="14">
        <f>data!AF73</f>
        <v>0</v>
      </c>
      <c r="E152" s="14">
        <f>data!AG73</f>
        <v>37766994.700000003</v>
      </c>
      <c r="F152" s="14">
        <f>data!AH73</f>
        <v>0</v>
      </c>
      <c r="G152" s="14">
        <f>data!AI73</f>
        <v>1007505.96</v>
      </c>
      <c r="H152" s="14">
        <f>data!AJ73</f>
        <v>15841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11793633.690000001</v>
      </c>
      <c r="D153" s="14">
        <f>data!AF74</f>
        <v>0</v>
      </c>
      <c r="E153" s="14">
        <f>data!AG74</f>
        <v>163056132</v>
      </c>
      <c r="F153" s="14">
        <f>data!AH74</f>
        <v>0</v>
      </c>
      <c r="G153" s="14">
        <f>data!AI74</f>
        <v>10351046.99</v>
      </c>
      <c r="H153" s="14">
        <f>data!AJ74</f>
        <v>42391301.340000004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21336475.859999999</v>
      </c>
      <c r="D154" s="14">
        <f>data!AF75</f>
        <v>0</v>
      </c>
      <c r="E154" s="14">
        <f>data!AG75</f>
        <v>200823126.69999999</v>
      </c>
      <c r="F154" s="14">
        <f>data!AH75</f>
        <v>0</v>
      </c>
      <c r="G154" s="14">
        <f>data!AI75</f>
        <v>11358552.949999999</v>
      </c>
      <c r="H154" s="14">
        <f>data!AJ75</f>
        <v>42407142.340000004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2348</v>
      </c>
      <c r="D156" s="14">
        <f>data!AF76</f>
        <v>0</v>
      </c>
      <c r="E156" s="14">
        <f>data!AG76</f>
        <v>27326</v>
      </c>
      <c r="F156" s="14">
        <f>data!AH76</f>
        <v>0</v>
      </c>
      <c r="G156" s="14">
        <f>data!AI76</f>
        <v>18359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4400</v>
      </c>
      <c r="F157" s="14">
        <f>data!AH77</f>
        <v>0</v>
      </c>
      <c r="G157" s="14">
        <f>data!AI77</f>
        <v>6282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1511</v>
      </c>
      <c r="D158" s="14">
        <f>data!AF78</f>
        <v>0</v>
      </c>
      <c r="E158" s="14">
        <f>data!AG78</f>
        <v>14940</v>
      </c>
      <c r="F158" s="14">
        <f>data!AH78</f>
        <v>0</v>
      </c>
      <c r="G158" s="14">
        <f>data!AI78</f>
        <v>6089</v>
      </c>
      <c r="H158" s="14">
        <f>data!AJ78</f>
        <v>734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12988</v>
      </c>
      <c r="D159" s="14">
        <f>data!AF79</f>
        <v>0</v>
      </c>
      <c r="E159" s="14">
        <f>data!AG79</f>
        <v>308490</v>
      </c>
      <c r="F159" s="14">
        <f>data!AH79</f>
        <v>0</v>
      </c>
      <c r="G159" s="14">
        <f>data!AI79</f>
        <v>52670</v>
      </c>
      <c r="H159" s="14">
        <f>data!AJ79</f>
        <v>29770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75.31</v>
      </c>
      <c r="F160" s="26">
        <f>data!AH80</f>
        <v>0</v>
      </c>
      <c r="G160" s="26">
        <f>data!AI80</f>
        <v>19.21</v>
      </c>
      <c r="H160" s="26">
        <f>data!AJ80</f>
        <v>12.61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Legacy Salmon Creek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03/31/2021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Legacy Salmon Creek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03/31/2021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217683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12.34</v>
      </c>
      <c r="G202" s="26">
        <f>data!AW60</f>
        <v>0</v>
      </c>
      <c r="H202" s="26">
        <f>data!AX60</f>
        <v>0</v>
      </c>
      <c r="I202" s="26">
        <f>data!AY60</f>
        <v>52.15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1247552</v>
      </c>
      <c r="G203" s="14">
        <f>data!AW61</f>
        <v>0</v>
      </c>
      <c r="H203" s="14">
        <f>data!AX61</f>
        <v>0</v>
      </c>
      <c r="I203" s="14">
        <f>data!AY61</f>
        <v>2687717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313846</v>
      </c>
      <c r="G204" s="14">
        <f>data!AW62</f>
        <v>0</v>
      </c>
      <c r="H204" s="14">
        <f>data!AX62</f>
        <v>0</v>
      </c>
      <c r="I204" s="14">
        <f>data!AY62</f>
        <v>677628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1991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65698</v>
      </c>
      <c r="G206" s="14">
        <f>data!AW64</f>
        <v>0</v>
      </c>
      <c r="H206" s="14">
        <f>data!AX64</f>
        <v>0</v>
      </c>
      <c r="I206" s="14">
        <f>data!AY64</f>
        <v>1650595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428</v>
      </c>
      <c r="G208" s="14">
        <f>data!AW66</f>
        <v>0</v>
      </c>
      <c r="H208" s="14">
        <f>data!AX66</f>
        <v>0</v>
      </c>
      <c r="I208" s="14">
        <f>data!AY66</f>
        <v>79314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12284</v>
      </c>
      <c r="G209" s="14">
        <f>data!AW67</f>
        <v>0</v>
      </c>
      <c r="H209" s="14">
        <f>data!AX67</f>
        <v>0</v>
      </c>
      <c r="I209" s="14">
        <f>data!AY67</f>
        <v>40135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60045</v>
      </c>
      <c r="G211" s="14">
        <f>data!AW69</f>
        <v>0</v>
      </c>
      <c r="H211" s="14">
        <f>data!AX69</f>
        <v>0</v>
      </c>
      <c r="I211" s="14">
        <f>data!AY69</f>
        <v>-28098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-1205231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1701844</v>
      </c>
      <c r="G213" s="14">
        <f>data!AW71</f>
        <v>0</v>
      </c>
      <c r="H213" s="14">
        <f>data!AX71</f>
        <v>0</v>
      </c>
      <c r="I213" s="14">
        <f>data!AY71</f>
        <v>3902060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231591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847211.75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2227229.87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3074441.62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21752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142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2103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4.6399999999999997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Legacy Salmon Creek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03/31/2021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456084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50.54</v>
      </c>
      <c r="H234" s="26">
        <f>data!BE60</f>
        <v>22.34</v>
      </c>
      <c r="I234" s="26">
        <f>data!BF60</f>
        <v>64.239999999999995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4227782</v>
      </c>
      <c r="H235" s="14">
        <f>data!BE61</f>
        <v>1627869</v>
      </c>
      <c r="I235" s="14">
        <f>data!BF61</f>
        <v>2801122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1063428</v>
      </c>
      <c r="H236" s="14">
        <f>data!BE62</f>
        <v>409463</v>
      </c>
      <c r="I236" s="14">
        <f>data!BF62</f>
        <v>705679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22670</v>
      </c>
      <c r="E238" s="14">
        <f>data!BB64</f>
        <v>0</v>
      </c>
      <c r="F238" s="14">
        <f>data!BC64</f>
        <v>0</v>
      </c>
      <c r="G238" s="14">
        <f>data!BD64</f>
        <v>-1033393</v>
      </c>
      <c r="H238" s="14">
        <f>data!BE64</f>
        <v>255792</v>
      </c>
      <c r="I238" s="14">
        <f>data!BF64</f>
        <v>352432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1833770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1241537</v>
      </c>
      <c r="H240" s="14">
        <f>data!BE66</f>
        <v>915689</v>
      </c>
      <c r="I240" s="14">
        <f>data!BF66</f>
        <v>70156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758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6121131</v>
      </c>
      <c r="I241" s="14">
        <f>data!BF67</f>
        <v>8004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4000</v>
      </c>
      <c r="G243" s="14">
        <f>data!BD69</f>
        <v>-782075</v>
      </c>
      <c r="H243" s="14">
        <f>data!BE69</f>
        <v>19781</v>
      </c>
      <c r="I243" s="14">
        <f>data!BF69</f>
        <v>2022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23428</v>
      </c>
      <c r="E245" s="14">
        <f>data!BB71</f>
        <v>0</v>
      </c>
      <c r="F245" s="14">
        <f>data!BC71</f>
        <v>4000</v>
      </c>
      <c r="G245" s="14">
        <f>data!BD71</f>
        <v>4717279</v>
      </c>
      <c r="H245" s="14">
        <f>data!BE71</f>
        <v>11183495</v>
      </c>
      <c r="I245" s="14">
        <f>data!BF71</f>
        <v>3939415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3599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59005</v>
      </c>
      <c r="I252" s="85">
        <f>data!BF76</f>
        <v>4065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5921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Legacy Salmon Creek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03/31/2021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5.95</v>
      </c>
      <c r="D266" s="26">
        <f>data!BH60</f>
        <v>0</v>
      </c>
      <c r="E266" s="26">
        <f>data!BI60</f>
        <v>1.1299999999999999</v>
      </c>
      <c r="F266" s="26">
        <f>data!BJ60</f>
        <v>43.59</v>
      </c>
      <c r="G266" s="26">
        <f>data!BK60</f>
        <v>258.61</v>
      </c>
      <c r="H266" s="26">
        <f>data!BL60</f>
        <v>39.270000000000003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294799</v>
      </c>
      <c r="D267" s="14">
        <f>data!BH61</f>
        <v>0</v>
      </c>
      <c r="E267" s="14">
        <f>data!BI61</f>
        <v>0</v>
      </c>
      <c r="F267" s="14">
        <f>data!BJ61</f>
        <v>5124353</v>
      </c>
      <c r="G267" s="14">
        <f>data!BK61</f>
        <v>16104744</v>
      </c>
      <c r="H267" s="14">
        <f>data!BL61</f>
        <v>1857458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74302</v>
      </c>
      <c r="D268" s="14">
        <f>data!BH62</f>
        <v>0</v>
      </c>
      <c r="E268" s="14">
        <f>data!BI62</f>
        <v>0</v>
      </c>
      <c r="F268" s="14">
        <f>data!BJ62</f>
        <v>1289384</v>
      </c>
      <c r="G268" s="14">
        <f>data!BK62</f>
        <v>4051923</v>
      </c>
      <c r="H268" s="14">
        <f>data!BL62</f>
        <v>468077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336060</v>
      </c>
      <c r="G269" s="14">
        <f>data!BK63</f>
        <v>214455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9</v>
      </c>
      <c r="D270" s="14">
        <f>data!BH64</f>
        <v>-149</v>
      </c>
      <c r="E270" s="14">
        <f>data!BI64</f>
        <v>0</v>
      </c>
      <c r="F270" s="14">
        <f>data!BJ64</f>
        <v>9565</v>
      </c>
      <c r="G270" s="14">
        <f>data!BK64</f>
        <v>77764</v>
      </c>
      <c r="H270" s="14">
        <f>data!BL64</f>
        <v>23593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2395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74</v>
      </c>
      <c r="D272" s="14">
        <f>data!BH66</f>
        <v>632</v>
      </c>
      <c r="E272" s="14">
        <f>data!BI66</f>
        <v>0</v>
      </c>
      <c r="F272" s="14">
        <f>data!BJ66</f>
        <v>941785</v>
      </c>
      <c r="G272" s="14">
        <f>data!BK66</f>
        <v>6164182</v>
      </c>
      <c r="H272" s="14">
        <f>data!BL66</f>
        <v>427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928</v>
      </c>
      <c r="H273" s="14">
        <f>data!BL67</f>
        <v>490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57</v>
      </c>
      <c r="F275" s="14">
        <f>data!BJ69</f>
        <v>14822</v>
      </c>
      <c r="G275" s="14">
        <f>data!BK69</f>
        <v>776445</v>
      </c>
      <c r="H275" s="14">
        <f>data!BL69</f>
        <v>13395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-924613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369184</v>
      </c>
      <c r="D277" s="14">
        <f>data!BH71</f>
        <v>483</v>
      </c>
      <c r="E277" s="14">
        <f>data!BI71</f>
        <v>57</v>
      </c>
      <c r="F277" s="14">
        <f>data!BJ71</f>
        <v>7715969</v>
      </c>
      <c r="G277" s="14">
        <f>data!BK71</f>
        <v>26468223</v>
      </c>
      <c r="H277" s="14">
        <f>data!BL71</f>
        <v>2363440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4069</v>
      </c>
      <c r="D284" s="85">
        <f>data!BH76</f>
        <v>1182</v>
      </c>
      <c r="E284" s="85">
        <f>data!BI76</f>
        <v>0</v>
      </c>
      <c r="F284" s="85">
        <f>data!BJ76</f>
        <v>0</v>
      </c>
      <c r="G284" s="85">
        <f>data!BK76</f>
        <v>698</v>
      </c>
      <c r="H284" s="85">
        <f>data!BL76</f>
        <v>2953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45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Legacy Salmon Creek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03/31/2021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2.9</v>
      </c>
      <c r="D298" s="26">
        <f>data!BO60</f>
        <v>6.97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1.57</v>
      </c>
      <c r="I298" s="26">
        <f>data!BT60</f>
        <v>5.98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1254349</v>
      </c>
      <c r="D299" s="14">
        <f>data!BO61</f>
        <v>118490</v>
      </c>
      <c r="E299" s="14">
        <f>data!BP61</f>
        <v>0</v>
      </c>
      <c r="F299" s="14">
        <f>data!BQ61</f>
        <v>0</v>
      </c>
      <c r="G299" s="14">
        <f>data!BR61</f>
        <v>81413</v>
      </c>
      <c r="H299" s="14">
        <f>data!BS61</f>
        <v>118373</v>
      </c>
      <c r="I299" s="14">
        <f>data!BT61</f>
        <v>542792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316352</v>
      </c>
      <c r="D300" s="14">
        <f>data!BO62</f>
        <v>362814</v>
      </c>
      <c r="E300" s="14">
        <f>data!BP62</f>
        <v>0</v>
      </c>
      <c r="F300" s="14">
        <f>data!BQ62</f>
        <v>0</v>
      </c>
      <c r="G300" s="14">
        <f>data!BR62</f>
        <v>20478</v>
      </c>
      <c r="H300" s="14">
        <f>data!BS62</f>
        <v>29775</v>
      </c>
      <c r="I300" s="14">
        <f>data!BT62</f>
        <v>136650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339666</v>
      </c>
      <c r="D301" s="14">
        <f>data!BO63</f>
        <v>147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6414</v>
      </c>
      <c r="D302" s="14">
        <f>data!BO64</f>
        <v>56328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48188</v>
      </c>
      <c r="I302" s="14">
        <f>data!BT64</f>
        <v>3246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751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-1813212</v>
      </c>
      <c r="D304" s="14">
        <f>data!BO66</f>
        <v>18681</v>
      </c>
      <c r="E304" s="14">
        <f>data!BP66</f>
        <v>0</v>
      </c>
      <c r="F304" s="14">
        <f>data!BQ66</f>
        <v>0</v>
      </c>
      <c r="G304" s="14">
        <f>data!BR66</f>
        <v>576</v>
      </c>
      <c r="H304" s="14">
        <f>data!BS66</f>
        <v>0</v>
      </c>
      <c r="I304" s="14">
        <f>data!BT66</f>
        <v>24746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16054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3432</v>
      </c>
      <c r="I305" s="14">
        <f>data!BT67</f>
        <v>141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278329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12518</v>
      </c>
      <c r="H307" s="14">
        <f>data!BS69</f>
        <v>2432</v>
      </c>
      <c r="I307" s="14">
        <f>data!BT69</f>
        <v>9269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2630871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-60781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3029574</v>
      </c>
      <c r="D309" s="14">
        <f>data!BO71</f>
        <v>556460</v>
      </c>
      <c r="E309" s="14">
        <f>data!BP71</f>
        <v>0</v>
      </c>
      <c r="F309" s="14">
        <f>data!BQ71</f>
        <v>0</v>
      </c>
      <c r="G309" s="14">
        <f>data!BR71</f>
        <v>114985</v>
      </c>
      <c r="H309" s="14">
        <f>data!BS71</f>
        <v>141419</v>
      </c>
      <c r="I309" s="14">
        <f>data!BT71</f>
        <v>716844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1429</v>
      </c>
      <c r="D316" s="85">
        <f>data!BO76</f>
        <v>333</v>
      </c>
      <c r="E316" s="85">
        <f>data!BP76</f>
        <v>0</v>
      </c>
      <c r="F316" s="85">
        <f>data!BQ76</f>
        <v>0</v>
      </c>
      <c r="G316" s="85">
        <f>data!BR76</f>
        <v>110</v>
      </c>
      <c r="H316" s="85">
        <f>data!BS76</f>
        <v>2762</v>
      </c>
      <c r="I316" s="85">
        <f>data!BT76</f>
        <v>1255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78</v>
      </c>
      <c r="I318" s="85">
        <f>data!BT78</f>
        <v>15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Legacy Salmon Creek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03/31/2021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56.54</v>
      </c>
      <c r="E330" s="26">
        <f>data!BW60</f>
        <v>2.73</v>
      </c>
      <c r="F330" s="26">
        <f>data!BX60</f>
        <v>50.03</v>
      </c>
      <c r="G330" s="26">
        <f>data!BY60</f>
        <v>21.21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4957780</v>
      </c>
      <c r="E331" s="86">
        <f>data!BW61</f>
        <v>189822</v>
      </c>
      <c r="F331" s="86">
        <f>data!BX61</f>
        <v>4560486</v>
      </c>
      <c r="G331" s="86">
        <f>data!BY61</f>
        <v>3621016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1247425</v>
      </c>
      <c r="E332" s="86">
        <f>data!BW62</f>
        <v>47792</v>
      </c>
      <c r="F332" s="86">
        <f>data!BX62</f>
        <v>1147734</v>
      </c>
      <c r="G332" s="86">
        <f>data!BY62</f>
        <v>910806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101</v>
      </c>
      <c r="D334" s="86">
        <f>data!BV64</f>
        <v>1885</v>
      </c>
      <c r="E334" s="86">
        <f>data!BW64</f>
        <v>506</v>
      </c>
      <c r="F334" s="86">
        <f>data!BX64</f>
        <v>286174</v>
      </c>
      <c r="G334" s="86">
        <f>data!BY64</f>
        <v>44044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1059134</v>
      </c>
      <c r="E336" s="86">
        <f>data!BW66</f>
        <v>66135</v>
      </c>
      <c r="F336" s="86">
        <f>data!BX66</f>
        <v>321834</v>
      </c>
      <c r="G336" s="86">
        <f>data!BY66</f>
        <v>566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1127</v>
      </c>
      <c r="D337" s="86">
        <f>data!BV67</f>
        <v>4977</v>
      </c>
      <c r="E337" s="86">
        <f>data!BW67</f>
        <v>1047</v>
      </c>
      <c r="F337" s="86">
        <f>data!BX67</f>
        <v>117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5593</v>
      </c>
      <c r="D339" s="86">
        <f>data!BV69</f>
        <v>10254</v>
      </c>
      <c r="E339" s="86">
        <f>data!BW69</f>
        <v>561</v>
      </c>
      <c r="F339" s="86">
        <f>data!BX69</f>
        <v>-256474</v>
      </c>
      <c r="G339" s="86">
        <f>data!BY69</f>
        <v>80193</v>
      </c>
      <c r="H339" s="86">
        <f>data!BZ69</f>
        <v>0</v>
      </c>
      <c r="I339" s="86">
        <f>data!CA69</f>
        <v>89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-150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6821</v>
      </c>
      <c r="D341" s="14">
        <f>data!BV71</f>
        <v>7281455</v>
      </c>
      <c r="E341" s="14">
        <f>data!BW71</f>
        <v>305863</v>
      </c>
      <c r="F341" s="14">
        <f>data!BX71</f>
        <v>6059871</v>
      </c>
      <c r="G341" s="14">
        <f>data!BY71</f>
        <v>4656475</v>
      </c>
      <c r="H341" s="14">
        <f>data!BZ71</f>
        <v>0</v>
      </c>
      <c r="I341" s="14">
        <f>data!CA71</f>
        <v>89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2620</v>
      </c>
      <c r="E348" s="85">
        <f>data!BW76</f>
        <v>1036</v>
      </c>
      <c r="F348" s="85">
        <f>data!BX76</f>
        <v>239</v>
      </c>
      <c r="G348" s="85">
        <f>data!BY76</f>
        <v>2090</v>
      </c>
      <c r="H348" s="85">
        <f>data!BZ76</f>
        <v>0</v>
      </c>
      <c r="I348" s="85">
        <f>data!CA76</f>
        <v>85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15</v>
      </c>
      <c r="D350" s="85">
        <f>data!BV78</f>
        <v>374</v>
      </c>
      <c r="E350" s="85">
        <f>data!BW78</f>
        <v>31</v>
      </c>
      <c r="F350" s="85">
        <f>data!BX78</f>
        <v>52</v>
      </c>
      <c r="G350" s="85">
        <f>data!BY78</f>
        <v>15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277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Legacy Salmon Creek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03/31/2021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1897.2100000000003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187722105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53760438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7409266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74892983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1922029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409595</v>
      </c>
      <c r="E368" s="218"/>
      <c r="F368" s="219"/>
      <c r="G368" s="219"/>
      <c r="H368" s="219"/>
      <c r="I368" s="86">
        <f>data!CE66</f>
        <v>17401293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11303937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3133161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14681559</v>
      </c>
      <c r="F371" s="219"/>
      <c r="G371" s="219"/>
      <c r="H371" s="219"/>
      <c r="I371" s="86">
        <f>data!CE69</f>
        <v>18705193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7429091</v>
      </c>
      <c r="F372" s="220"/>
      <c r="G372" s="220"/>
      <c r="H372" s="220"/>
      <c r="I372" s="14">
        <f>-data!CE70</f>
        <v>-19525171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409595</v>
      </c>
      <c r="E373" s="86">
        <f>data!CD71</f>
        <v>7252468</v>
      </c>
      <c r="F373" s="219"/>
      <c r="G373" s="219"/>
      <c r="H373" s="219"/>
      <c r="I373" s="14">
        <f>data!CE71</f>
        <v>356725234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510953172.76999998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700817053.4000001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1211770226.1699998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207</v>
      </c>
      <c r="E380" s="214"/>
      <c r="F380" s="211"/>
      <c r="G380" s="211"/>
      <c r="H380" s="211"/>
      <c r="I380" s="14">
        <f>data!CE76</f>
        <v>456084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217683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102116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1648821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550.79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7" transitionEvaluation="1" transitionEntry="1" codeName="Sheet10">
    <pageSetUpPr autoPageBreaks="0" fitToPage="1"/>
  </sheetPr>
  <dimension ref="A1:CF816"/>
  <sheetViews>
    <sheetView showGridLines="0" topLeftCell="A57" zoomScale="75" workbookViewId="0">
      <selection activeCell="C74" sqref="C7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5" customHeight="1" x14ac:dyDescent="0.3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5" customHeight="1" x14ac:dyDescent="0.3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5" customHeight="1" x14ac:dyDescent="0.3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5" customHeight="1" x14ac:dyDescent="0.3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5" customHeight="1" x14ac:dyDescent="0.3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5" t="s">
        <v>1267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1268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5">
      <c r="A86" s="173" t="s">
        <v>1251</v>
      </c>
      <c r="B86" s="172"/>
      <c r="C86" s="227"/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/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/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5" customHeight="1" x14ac:dyDescent="0.3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5">
      <c r="A387" s="171" t="s">
        <v>450</v>
      </c>
      <c r="B387" s="172"/>
      <c r="C387" s="189"/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0</v>
      </c>
    </row>
    <row r="423" spans="1:7" ht="12.65" customHeight="1" x14ac:dyDescent="0.35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5">
      <c r="A438" s="179" t="s">
        <v>1263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0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0</v>
      </c>
    </row>
    <row r="481" spans="1:12" ht="12.65" customHeight="1" x14ac:dyDescent="0.35">
      <c r="A481" s="180" t="s">
        <v>499</v>
      </c>
      <c r="C481" s="180">
        <f>D338</f>
        <v>0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>
        <f>C85</f>
        <v>0</v>
      </c>
      <c r="B492" s="264" t="s">
        <v>1265</v>
      </c>
      <c r="C492" s="264" t="str">
        <f>RIGHT(C83,4)</f>
        <v>2015</v>
      </c>
      <c r="D492" s="264" t="s">
        <v>1265</v>
      </c>
      <c r="E492" s="264" t="str">
        <f>RIGHT(C83,4)</f>
        <v>2015</v>
      </c>
      <c r="F492" s="264" t="s">
        <v>1265</v>
      </c>
      <c r="G492" s="264" t="str">
        <f>RIGHT(C83,4)</f>
        <v>2015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 t="e">
        <f>SUM(C613:C646)</f>
        <v>#DIV/0!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043*2015*A</v>
      </c>
      <c r="B721" s="286">
        <f>ROUND(C166,0)</f>
        <v>0</v>
      </c>
      <c r="C721" s="286">
        <f>ROUND(C167,0)</f>
        <v>0</v>
      </c>
      <c r="D721" s="286">
        <f>ROUND(C168,0)</f>
        <v>0</v>
      </c>
      <c r="E721" s="286">
        <f>ROUND(C169,0)</f>
        <v>0</v>
      </c>
      <c r="F721" s="286">
        <f>ROUND(C170,0)</f>
        <v>0</v>
      </c>
      <c r="G721" s="286">
        <f>ROUND(C171,0)</f>
        <v>0</v>
      </c>
      <c r="H721" s="286">
        <f>ROUND(C172+C173,0)</f>
        <v>0</v>
      </c>
      <c r="I721" s="286">
        <f>ROUND(C176,0)</f>
        <v>0</v>
      </c>
      <c r="J721" s="286">
        <f>ROUND(C177,0)</f>
        <v>0</v>
      </c>
      <c r="K721" s="286">
        <f>ROUND(C180,0)</f>
        <v>0</v>
      </c>
      <c r="L721" s="286">
        <f>ROUND(C181,0)</f>
        <v>0</v>
      </c>
      <c r="M721" s="286">
        <f>ROUND(C184,0)</f>
        <v>0</v>
      </c>
      <c r="N721" s="286">
        <f>ROUND(C185,0)</f>
        <v>0</v>
      </c>
      <c r="O721" s="286">
        <f>ROUND(C186,0)</f>
        <v>0</v>
      </c>
      <c r="P721" s="286">
        <f>ROUND(C189,0)</f>
        <v>0</v>
      </c>
      <c r="Q721" s="286">
        <f>ROUND(C190,0)</f>
        <v>0</v>
      </c>
      <c r="R721" s="286">
        <f>ROUND(B196,0)</f>
        <v>0</v>
      </c>
      <c r="S721" s="286">
        <f>ROUND(C196,0)</f>
        <v>0</v>
      </c>
      <c r="T721" s="286">
        <f>ROUND(D196,0)</f>
        <v>0</v>
      </c>
      <c r="U721" s="286">
        <f>ROUND(B197,0)</f>
        <v>0</v>
      </c>
      <c r="V721" s="286">
        <f>ROUND(C197,0)</f>
        <v>0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0</v>
      </c>
      <c r="AB721" s="286">
        <f>ROUND(C199,0)</f>
        <v>0</v>
      </c>
      <c r="AC721" s="286">
        <f>ROUND(D199,0)</f>
        <v>0</v>
      </c>
      <c r="AD721" s="286">
        <f>ROUND(B200,0)</f>
        <v>0</v>
      </c>
      <c r="AE721" s="286">
        <f>ROUND(C200,0)</f>
        <v>0</v>
      </c>
      <c r="AF721" s="286">
        <f>ROUND(D200,0)</f>
        <v>0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0</v>
      </c>
      <c r="AQ721" s="286">
        <f>ROUND(C204,0)</f>
        <v>0</v>
      </c>
      <c r="AR721" s="286">
        <f>ROUND(D204,0)</f>
        <v>0</v>
      </c>
      <c r="AS721" s="286"/>
      <c r="AT721" s="286"/>
      <c r="AU721" s="286"/>
      <c r="AV721" s="286">
        <f>ROUND(B210,0)</f>
        <v>0</v>
      </c>
      <c r="AW721" s="286">
        <f>ROUND(C210,0)</f>
        <v>0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0</v>
      </c>
      <c r="BF721" s="286">
        <f>ROUND(C213,0)</f>
        <v>0</v>
      </c>
      <c r="BG721" s="286">
        <f>ROUND(D213,0)</f>
        <v>0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0</v>
      </c>
      <c r="BU721" s="286">
        <f>ROUND(C223,0)</f>
        <v>0</v>
      </c>
      <c r="BV721" s="286">
        <f>ROUND(C224,0)</f>
        <v>0</v>
      </c>
      <c r="BW721" s="286">
        <f>ROUND(C225,0)</f>
        <v>0</v>
      </c>
      <c r="BX721" s="286">
        <f>ROUND(C226,0)</f>
        <v>0</v>
      </c>
      <c r="BY721" s="286">
        <f>ROUND(C227,0)</f>
        <v>0</v>
      </c>
      <c r="BZ721" s="286">
        <f>ROUND(C230,0)</f>
        <v>0</v>
      </c>
      <c r="CA721" s="286">
        <f>ROUND(C232,0)</f>
        <v>0</v>
      </c>
      <c r="CB721" s="286">
        <f>ROUND(C233,0)</f>
        <v>0</v>
      </c>
      <c r="CC721" s="286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043*2015*A</v>
      </c>
      <c r="B725" s="286">
        <f>ROUND(C112,0)</f>
        <v>0</v>
      </c>
      <c r="C725" s="286">
        <f>ROUND(C113,0)</f>
        <v>0</v>
      </c>
      <c r="D725" s="286">
        <f>ROUND(C114,0)</f>
        <v>0</v>
      </c>
      <c r="E725" s="286">
        <f>ROUND(C115,0)</f>
        <v>0</v>
      </c>
      <c r="F725" s="286">
        <f>ROUND(D112,0)</f>
        <v>0</v>
      </c>
      <c r="G725" s="286">
        <f>ROUND(D113,0)</f>
        <v>0</v>
      </c>
      <c r="H725" s="286">
        <f>ROUND(D114,0)</f>
        <v>0</v>
      </c>
      <c r="I725" s="286">
        <f>ROUND(D115,0)</f>
        <v>0</v>
      </c>
      <c r="J725" s="286">
        <f>ROUND(C117,0)</f>
        <v>0</v>
      </c>
      <c r="K725" s="286">
        <f>ROUND(C118,0)</f>
        <v>0</v>
      </c>
      <c r="L725" s="286">
        <f>ROUND(C119,0)</f>
        <v>0</v>
      </c>
      <c r="M725" s="286">
        <f>ROUND(C120,0)</f>
        <v>0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0</v>
      </c>
      <c r="W725" s="286">
        <f>ROUND(C130,0)</f>
        <v>0</v>
      </c>
      <c r="X725" s="286">
        <f>ROUND(B139,0)</f>
        <v>0</v>
      </c>
      <c r="Y725" s="286">
        <f>ROUND(B140,0)</f>
        <v>0</v>
      </c>
      <c r="Z725" s="286">
        <f>ROUND(B141,0)</f>
        <v>0</v>
      </c>
      <c r="AA725" s="286">
        <f>ROUND(B142,0)</f>
        <v>0</v>
      </c>
      <c r="AB725" s="286">
        <f>ROUND(B143,0)</f>
        <v>0</v>
      </c>
      <c r="AC725" s="286">
        <f>ROUND(C139,0)</f>
        <v>0</v>
      </c>
      <c r="AD725" s="286">
        <f>ROUND(C140,0)</f>
        <v>0</v>
      </c>
      <c r="AE725" s="286">
        <f>ROUND(C141,0)</f>
        <v>0</v>
      </c>
      <c r="AF725" s="286">
        <f>ROUND(C142,0)</f>
        <v>0</v>
      </c>
      <c r="AG725" s="286">
        <f>ROUND(C143,0)</f>
        <v>0</v>
      </c>
      <c r="AH725" s="286">
        <f>ROUND(D139,0)</f>
        <v>0</v>
      </c>
      <c r="AI725" s="286">
        <f>ROUND(D140,0)</f>
        <v>0</v>
      </c>
      <c r="AJ725" s="286">
        <f>ROUND(D141,0)</f>
        <v>0</v>
      </c>
      <c r="AK725" s="286">
        <f>ROUND(D142,0)</f>
        <v>0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043*2015*A</v>
      </c>
      <c r="B729" s="286">
        <f>ROUND(C249,0)</f>
        <v>0</v>
      </c>
      <c r="C729" s="286">
        <f>ROUND(C250,0)</f>
        <v>0</v>
      </c>
      <c r="D729" s="286">
        <f>ROUND(C251,0)</f>
        <v>0</v>
      </c>
      <c r="E729" s="286">
        <f>ROUND(C252,0)</f>
        <v>0</v>
      </c>
      <c r="F729" s="286">
        <f>ROUND(C253,0)</f>
        <v>0</v>
      </c>
      <c r="G729" s="286">
        <f>ROUND(C254,0)</f>
        <v>0</v>
      </c>
      <c r="H729" s="286">
        <f>ROUND(C255,0)</f>
        <v>0</v>
      </c>
      <c r="I729" s="286">
        <f>ROUND(C256,0)</f>
        <v>0</v>
      </c>
      <c r="J729" s="286">
        <f>ROUND(C257,0)</f>
        <v>0</v>
      </c>
      <c r="K729" s="286">
        <f>ROUND(C258,0)</f>
        <v>0</v>
      </c>
      <c r="L729" s="286">
        <f>ROUND(C261,0)</f>
        <v>0</v>
      </c>
      <c r="M729" s="286">
        <f>ROUND(C262,0)</f>
        <v>0</v>
      </c>
      <c r="N729" s="286">
        <f>ROUND(C263,0)</f>
        <v>0</v>
      </c>
      <c r="O729" s="286">
        <f>ROUND(C266,0)</f>
        <v>0</v>
      </c>
      <c r="P729" s="286">
        <f>ROUND(C267,0)</f>
        <v>0</v>
      </c>
      <c r="Q729" s="286">
        <f>ROUND(C268,0)</f>
        <v>0</v>
      </c>
      <c r="R729" s="286">
        <f>ROUND(C269,0)</f>
        <v>0</v>
      </c>
      <c r="S729" s="286">
        <f>ROUND(C270,0)</f>
        <v>0</v>
      </c>
      <c r="T729" s="286">
        <f>ROUND(C271,0)</f>
        <v>0</v>
      </c>
      <c r="U729" s="286">
        <f>ROUND(C272,0)</f>
        <v>0</v>
      </c>
      <c r="V729" s="286">
        <f>ROUND(C273,0)</f>
        <v>0</v>
      </c>
      <c r="W729" s="286">
        <f>ROUND(C274,0)</f>
        <v>0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0</v>
      </c>
      <c r="AJ729" s="286">
        <f>ROUND(C306,0)</f>
        <v>0</v>
      </c>
      <c r="AK729" s="286">
        <f>ROUND(C307,0)</f>
        <v>0</v>
      </c>
      <c r="AL729" s="286">
        <f>ROUND(C308,0)</f>
        <v>0</v>
      </c>
      <c r="AM729" s="286">
        <f>ROUND(C309,0)</f>
        <v>0</v>
      </c>
      <c r="AN729" s="286">
        <f>ROUND(C310,0)</f>
        <v>0</v>
      </c>
      <c r="AO729" s="286">
        <f>ROUND(C311,0)</f>
        <v>0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0</v>
      </c>
      <c r="AY729" s="286">
        <f>ROUND(C325,0)</f>
        <v>0</v>
      </c>
      <c r="AZ729" s="286">
        <f>ROUND(C326,0)</f>
        <v>0</v>
      </c>
      <c r="BA729" s="286">
        <f>ROUND(C327,0)</f>
        <v>0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0</v>
      </c>
      <c r="BJ729" s="286">
        <f>ROUND(C358,0)</f>
        <v>0</v>
      </c>
      <c r="BK729" s="286">
        <f>ROUND(C359,0)</f>
        <v>0</v>
      </c>
      <c r="BL729" s="286">
        <f>ROUND(C362,0)</f>
        <v>0</v>
      </c>
      <c r="BM729" s="286">
        <f>ROUND(C363,0)</f>
        <v>0</v>
      </c>
      <c r="BN729" s="286">
        <f>ROUND(C364,0)</f>
        <v>0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0</v>
      </c>
      <c r="BT729" s="286">
        <f>ROUND(C379,0)</f>
        <v>0</v>
      </c>
      <c r="BU729" s="286">
        <f>ROUND(C380,0)</f>
        <v>0</v>
      </c>
      <c r="BV729" s="286">
        <f>ROUND(C381,0)</f>
        <v>0</v>
      </c>
      <c r="BW729" s="286">
        <f>ROUND(C382,0)</f>
        <v>0</v>
      </c>
      <c r="BX729" s="286">
        <f>ROUND(C383,0)</f>
        <v>0</v>
      </c>
      <c r="BY729" s="286">
        <f>ROUND(C384,0)</f>
        <v>0</v>
      </c>
      <c r="BZ729" s="286">
        <f>ROUND(C385,0)</f>
        <v>0</v>
      </c>
      <c r="CA729" s="286">
        <f>ROUND(C386,0)</f>
        <v>0</v>
      </c>
      <c r="CB729" s="286">
        <f>ROUND(C387,0)</f>
        <v>0</v>
      </c>
      <c r="CC729" s="286">
        <f>ROUND(C388,0)</f>
        <v>0</v>
      </c>
      <c r="CD729" s="286">
        <f>ROUND(C391,0)</f>
        <v>0</v>
      </c>
      <c r="CE729" s="286">
        <f>ROUND(C393,0)</f>
        <v>0</v>
      </c>
      <c r="CF729" s="286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043*2015*6010*A</v>
      </c>
      <c r="B733" s="286">
        <f>ROUND(C59,0)</f>
        <v>0</v>
      </c>
      <c r="C733" s="289">
        <f>ROUND(C60,2)</f>
        <v>0</v>
      </c>
      <c r="D733" s="286">
        <f>ROUND(C61,0)</f>
        <v>0</v>
      </c>
      <c r="E733" s="286" t="e">
        <f>ROUND(C62,0)</f>
        <v>#DIV/0!</v>
      </c>
      <c r="F733" s="286">
        <f>ROUND(C63,0)</f>
        <v>0</v>
      </c>
      <c r="G733" s="286">
        <f>ROUND(C64,0)</f>
        <v>0</v>
      </c>
      <c r="H733" s="286">
        <f>ROUND(C65,0)</f>
        <v>0</v>
      </c>
      <c r="I733" s="286">
        <f>ROUND(C66,0)</f>
        <v>0</v>
      </c>
      <c r="J733" s="286" t="e">
        <f>ROUND(C67,0)</f>
        <v>#DIV/0!</v>
      </c>
      <c r="K733" s="286">
        <f>ROUND(C68,0)</f>
        <v>0</v>
      </c>
      <c r="L733" s="286">
        <f>ROUND(C70,0)</f>
        <v>0</v>
      </c>
      <c r="M733" s="286">
        <f>ROUND(C71,0)</f>
        <v>0</v>
      </c>
      <c r="N733" s="286">
        <f>ROUND(C76,0)</f>
        <v>0</v>
      </c>
      <c r="O733" s="286">
        <f>ROUND(C74,0)</f>
        <v>0</v>
      </c>
      <c r="P733" s="286">
        <f>IF(C77&gt;0,ROUND(C77,0),0)</f>
        <v>0</v>
      </c>
      <c r="Q733" s="286">
        <f>IF(C78&gt;0,ROUND(C78,0),0)</f>
        <v>0</v>
      </c>
      <c r="R733" s="286">
        <f>IF(C79&gt;0,ROUND(C79,0),0)</f>
        <v>0</v>
      </c>
      <c r="S733" s="286">
        <f>IF(C80&gt;0,ROUND(C80,0),0)</f>
        <v>0</v>
      </c>
      <c r="T733" s="289">
        <f>IF(C81&gt;0,ROUND(C81,2),0)</f>
        <v>0</v>
      </c>
      <c r="U733" s="286"/>
      <c r="X733" s="286"/>
      <c r="Y733" s="286"/>
      <c r="Z733" s="286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043*2015*6030*A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 t="e">
        <f>ROUND(D62,0)</f>
        <v>#DIV/0!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 t="e">
        <f>ROUND(D67,0)</f>
        <v>#DIV/0!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043*2015*6070*A</v>
      </c>
      <c r="B735" s="286">
        <f>ROUND(E59,0)</f>
        <v>0</v>
      </c>
      <c r="C735" s="289">
        <f>ROUND(E60,2)</f>
        <v>0</v>
      </c>
      <c r="D735" s="286">
        <f>ROUND(E61,0)</f>
        <v>0</v>
      </c>
      <c r="E735" s="286" t="e">
        <f>ROUND(E62,0)</f>
        <v>#DIV/0!</v>
      </c>
      <c r="F735" s="286">
        <f>ROUND(E63,0)</f>
        <v>0</v>
      </c>
      <c r="G735" s="286">
        <f>ROUND(E64,0)</f>
        <v>0</v>
      </c>
      <c r="H735" s="286">
        <f>ROUND(E65,0)</f>
        <v>0</v>
      </c>
      <c r="I735" s="286">
        <f>ROUND(E66,0)</f>
        <v>0</v>
      </c>
      <c r="J735" s="286" t="e">
        <f>ROUND(E67,0)</f>
        <v>#DIV/0!</v>
      </c>
      <c r="K735" s="286">
        <f>ROUND(E68,0)</f>
        <v>0</v>
      </c>
      <c r="L735" s="286">
        <f>ROUND(E70,0)</f>
        <v>0</v>
      </c>
      <c r="M735" s="286">
        <f>ROUND(E71,0)</f>
        <v>0</v>
      </c>
      <c r="N735" s="286">
        <f>ROUND(E76,0)</f>
        <v>0</v>
      </c>
      <c r="O735" s="286">
        <f>ROUND(E74,0)</f>
        <v>0</v>
      </c>
      <c r="P735" s="286">
        <f>IF(E77&gt;0,ROUND(E77,0),0)</f>
        <v>0</v>
      </c>
      <c r="Q735" s="286">
        <f>IF(E78&gt;0,ROUND(E78,0),0)</f>
        <v>0</v>
      </c>
      <c r="R735" s="286">
        <f>IF(E79&gt;0,ROUND(E79,0),0)</f>
        <v>0</v>
      </c>
      <c r="S735" s="286">
        <f>IF(E80&gt;0,ROUND(E80,0),0)</f>
        <v>0</v>
      </c>
      <c r="T735" s="289">
        <f>IF(E81&gt;0,ROUND(E81,2),0)</f>
        <v>0</v>
      </c>
      <c r="U735" s="286"/>
      <c r="X735" s="286"/>
      <c r="Y735" s="286"/>
      <c r="Z735" s="286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043*2015*6100*A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 t="e">
        <f>ROUND(F62,0)</f>
        <v>#DIV/0!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 t="e">
        <f>ROUND(F67,0)</f>
        <v>#DIV/0!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043*2015*6120*A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 t="e">
        <f>ROUND(G62,0)</f>
        <v>#DIV/0!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 t="e">
        <f>ROUND(G67,0)</f>
        <v>#DIV/0!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043*2015*6140*A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 t="e">
        <f>ROUND(H62,0)</f>
        <v>#DIV/0!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 t="e">
        <f>ROUND(H67,0)</f>
        <v>#DIV/0!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043*2015*6150*A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 t="e">
        <f>ROUND(I62,0)</f>
        <v>#DIV/0!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 t="e">
        <f>ROUND(I67,0)</f>
        <v>#DIV/0!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043*2015*6170*A</v>
      </c>
      <c r="B740" s="286">
        <f>ROUND(J59,0)</f>
        <v>0</v>
      </c>
      <c r="C740" s="289">
        <f>ROUND(J60,2)</f>
        <v>0</v>
      </c>
      <c r="D740" s="286">
        <f>ROUND(J61,0)</f>
        <v>0</v>
      </c>
      <c r="E740" s="286" t="e">
        <f>ROUND(J62,0)</f>
        <v>#DIV/0!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 t="e">
        <f>ROUND(J67,0)</f>
        <v>#DIV/0!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0</v>
      </c>
      <c r="O740" s="286">
        <f>ROUND(J74,0)</f>
        <v>0</v>
      </c>
      <c r="P740" s="286">
        <f>IF(J77&gt;0,ROUND(J77,0),0)</f>
        <v>0</v>
      </c>
      <c r="Q740" s="286">
        <f>IF(J78&gt;0,ROUND(J78,0),0)</f>
        <v>0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043*2015*6200*A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 t="e">
        <f>ROUND(K62,0)</f>
        <v>#DIV/0!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 t="e">
        <f>ROUND(K67,0)</f>
        <v>#DIV/0!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043*2015*6210*A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 t="e">
        <f>ROUND(L62,0)</f>
        <v>#DIV/0!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 t="e">
        <f>ROUND(L67,0)</f>
        <v>#DIV/0!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043*2015*6330*A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 t="e">
        <f>ROUND(M62,0)</f>
        <v>#DIV/0!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 t="e">
        <f>ROUND(M67,0)</f>
        <v>#DIV/0!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043*2015*6400*A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 t="e">
        <f>ROUND(N62,0)</f>
        <v>#DIV/0!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 t="e">
        <f>ROUND(N67,0)</f>
        <v>#DIV/0!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043*2015*7010*A</v>
      </c>
      <c r="B745" s="286">
        <f>ROUND(O59,0)</f>
        <v>0</v>
      </c>
      <c r="C745" s="289">
        <f>ROUND(O60,2)</f>
        <v>0</v>
      </c>
      <c r="D745" s="286">
        <f>ROUND(O61,0)</f>
        <v>0</v>
      </c>
      <c r="E745" s="286" t="e">
        <f>ROUND(O62,0)</f>
        <v>#DIV/0!</v>
      </c>
      <c r="F745" s="286">
        <f>ROUND(O63,0)</f>
        <v>0</v>
      </c>
      <c r="G745" s="286">
        <f>ROUND(O64,0)</f>
        <v>0</v>
      </c>
      <c r="H745" s="286">
        <f>ROUND(O65,0)</f>
        <v>0</v>
      </c>
      <c r="I745" s="286">
        <f>ROUND(O66,0)</f>
        <v>0</v>
      </c>
      <c r="J745" s="286" t="e">
        <f>ROUND(O67,0)</f>
        <v>#DIV/0!</v>
      </c>
      <c r="K745" s="286">
        <f>ROUND(O68,0)</f>
        <v>0</v>
      </c>
      <c r="L745" s="286">
        <f>ROUND(O70,0)</f>
        <v>0</v>
      </c>
      <c r="M745" s="286">
        <f>ROUND(O71,0)</f>
        <v>0</v>
      </c>
      <c r="N745" s="286">
        <f>ROUND(O76,0)</f>
        <v>0</v>
      </c>
      <c r="O745" s="286">
        <f>ROUND(O74,0)</f>
        <v>0</v>
      </c>
      <c r="P745" s="286">
        <f>IF(O77&gt;0,ROUND(O77,0),0)</f>
        <v>0</v>
      </c>
      <c r="Q745" s="286">
        <f>IF(O78&gt;0,ROUND(O78,0),0)</f>
        <v>0</v>
      </c>
      <c r="R745" s="286">
        <f>IF(O79&gt;0,ROUND(O79,0),0)</f>
        <v>0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043*2015*7020*A</v>
      </c>
      <c r="B746" s="286">
        <f>ROUND(P59,0)</f>
        <v>0</v>
      </c>
      <c r="C746" s="289">
        <f>ROUND(P60,2)</f>
        <v>0</v>
      </c>
      <c r="D746" s="286">
        <f>ROUND(P61,0)</f>
        <v>0</v>
      </c>
      <c r="E746" s="286" t="e">
        <f>ROUND(P62,0)</f>
        <v>#DIV/0!</v>
      </c>
      <c r="F746" s="286">
        <f>ROUND(P63,0)</f>
        <v>0</v>
      </c>
      <c r="G746" s="286">
        <f>ROUND(P64,0)</f>
        <v>0</v>
      </c>
      <c r="H746" s="286">
        <f>ROUND(P65,0)</f>
        <v>0</v>
      </c>
      <c r="I746" s="286">
        <f>ROUND(P66,0)</f>
        <v>0</v>
      </c>
      <c r="J746" s="286" t="e">
        <f>ROUND(P67,0)</f>
        <v>#DIV/0!</v>
      </c>
      <c r="K746" s="286">
        <f>ROUND(P68,0)</f>
        <v>0</v>
      </c>
      <c r="L746" s="286">
        <f>ROUND(P70,0)</f>
        <v>0</v>
      </c>
      <c r="M746" s="286">
        <f>ROUND(P71,0)</f>
        <v>0</v>
      </c>
      <c r="N746" s="286">
        <f>ROUND(P76,0)</f>
        <v>0</v>
      </c>
      <c r="O746" s="286">
        <f>ROUND(P74,0)</f>
        <v>0</v>
      </c>
      <c r="P746" s="286">
        <f>IF(P77&gt;0,ROUND(P77,0),0)</f>
        <v>0</v>
      </c>
      <c r="Q746" s="286">
        <f>IF(P78&gt;0,ROUND(P78,0),0)</f>
        <v>0</v>
      </c>
      <c r="R746" s="286">
        <f>IF(P79&gt;0,ROUND(P79,0),0)</f>
        <v>0</v>
      </c>
      <c r="S746" s="286">
        <f>IF(P80&gt;0,ROUND(P80,0),0)</f>
        <v>0</v>
      </c>
      <c r="T746" s="289">
        <f>IF(P81&gt;0,ROUND(P81,2),0)</f>
        <v>0</v>
      </c>
      <c r="U746" s="286"/>
      <c r="X746" s="286"/>
      <c r="Y746" s="286"/>
      <c r="Z746" s="286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043*2015*7030*A</v>
      </c>
      <c r="B747" s="286">
        <f>ROUND(Q59,0)</f>
        <v>0</v>
      </c>
      <c r="C747" s="289">
        <f>ROUND(Q60,2)</f>
        <v>0</v>
      </c>
      <c r="D747" s="286">
        <f>ROUND(Q61,0)</f>
        <v>0</v>
      </c>
      <c r="E747" s="286" t="e">
        <f>ROUND(Q62,0)</f>
        <v>#DIV/0!</v>
      </c>
      <c r="F747" s="286">
        <f>ROUND(Q63,0)</f>
        <v>0</v>
      </c>
      <c r="G747" s="286">
        <f>ROUND(Q64,0)</f>
        <v>0</v>
      </c>
      <c r="H747" s="286">
        <f>ROUND(Q65,0)</f>
        <v>0</v>
      </c>
      <c r="I747" s="286">
        <f>ROUND(Q66,0)</f>
        <v>0</v>
      </c>
      <c r="J747" s="286" t="e">
        <f>ROUND(Q67,0)</f>
        <v>#DIV/0!</v>
      </c>
      <c r="K747" s="286">
        <f>ROUND(Q68,0)</f>
        <v>0</v>
      </c>
      <c r="L747" s="286">
        <f>ROUND(Q70,0)</f>
        <v>0</v>
      </c>
      <c r="M747" s="286">
        <f>ROUND(Q71,0)</f>
        <v>0</v>
      </c>
      <c r="N747" s="286">
        <f>ROUND(Q76,0)</f>
        <v>0</v>
      </c>
      <c r="O747" s="286">
        <f>ROUND(Q74,0)</f>
        <v>0</v>
      </c>
      <c r="P747" s="286">
        <f>IF(Q77&gt;0,ROUND(Q77,0),0)</f>
        <v>0</v>
      </c>
      <c r="Q747" s="286">
        <f>IF(Q78&gt;0,ROUND(Q78,0),0)</f>
        <v>0</v>
      </c>
      <c r="R747" s="286">
        <f>IF(Q79&gt;0,ROUND(Q79,0),0)</f>
        <v>0</v>
      </c>
      <c r="S747" s="286">
        <f>IF(Q80&gt;0,ROUND(Q80,0),0)</f>
        <v>0</v>
      </c>
      <c r="T747" s="289">
        <f>IF(Q81&gt;0,ROUND(Q81,2),0)</f>
        <v>0</v>
      </c>
      <c r="U747" s="286"/>
      <c r="X747" s="286"/>
      <c r="Y747" s="286"/>
      <c r="Z747" s="286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043*2015*7040*A</v>
      </c>
      <c r="B748" s="286">
        <f>ROUND(R59,0)</f>
        <v>0</v>
      </c>
      <c r="C748" s="289">
        <f>ROUND(R60,2)</f>
        <v>0</v>
      </c>
      <c r="D748" s="286">
        <f>ROUND(R61,0)</f>
        <v>0</v>
      </c>
      <c r="E748" s="286" t="e">
        <f>ROUND(R62,0)</f>
        <v>#DIV/0!</v>
      </c>
      <c r="F748" s="286">
        <f>ROUND(R63,0)</f>
        <v>0</v>
      </c>
      <c r="G748" s="286">
        <f>ROUND(R64,0)</f>
        <v>0</v>
      </c>
      <c r="H748" s="286">
        <f>ROUND(R65,0)</f>
        <v>0</v>
      </c>
      <c r="I748" s="286">
        <f>ROUND(R66,0)</f>
        <v>0</v>
      </c>
      <c r="J748" s="286" t="e">
        <f>ROUND(R67,0)</f>
        <v>#DIV/0!</v>
      </c>
      <c r="K748" s="286">
        <f>ROUND(R68,0)</f>
        <v>0</v>
      </c>
      <c r="L748" s="286">
        <f>ROUND(R70,0)</f>
        <v>0</v>
      </c>
      <c r="M748" s="286">
        <f>ROUND(R71,0)</f>
        <v>0</v>
      </c>
      <c r="N748" s="286">
        <f>ROUND(R76,0)</f>
        <v>0</v>
      </c>
      <c r="O748" s="286">
        <f>ROUND(R74,0)</f>
        <v>0</v>
      </c>
      <c r="P748" s="286">
        <f>IF(R77&gt;0,ROUND(R77,0),0)</f>
        <v>0</v>
      </c>
      <c r="Q748" s="286">
        <f>IF(R78&gt;0,ROUND(R78,0),0)</f>
        <v>0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043*2015*7050*A</v>
      </c>
      <c r="B749" s="286"/>
      <c r="C749" s="289">
        <f>ROUND(S60,2)</f>
        <v>0</v>
      </c>
      <c r="D749" s="286">
        <f>ROUND(S61,0)</f>
        <v>0</v>
      </c>
      <c r="E749" s="286" t="e">
        <f>ROUND(S62,0)</f>
        <v>#DIV/0!</v>
      </c>
      <c r="F749" s="286">
        <f>ROUND(S63,0)</f>
        <v>0</v>
      </c>
      <c r="G749" s="286">
        <f>ROUND(S64,0)</f>
        <v>0</v>
      </c>
      <c r="H749" s="286">
        <f>ROUND(S65,0)</f>
        <v>0</v>
      </c>
      <c r="I749" s="286">
        <f>ROUND(S66,0)</f>
        <v>0</v>
      </c>
      <c r="J749" s="286" t="e">
        <f>ROUND(S67,0)</f>
        <v>#DIV/0!</v>
      </c>
      <c r="K749" s="286">
        <f>ROUND(S68,0)</f>
        <v>0</v>
      </c>
      <c r="L749" s="286">
        <f>ROUND(S70,0)</f>
        <v>0</v>
      </c>
      <c r="M749" s="286">
        <f>ROUND(S71,0)</f>
        <v>0</v>
      </c>
      <c r="N749" s="286">
        <f>ROUND(S76,0)</f>
        <v>0</v>
      </c>
      <c r="O749" s="286">
        <f>ROUND(S74,0)</f>
        <v>0</v>
      </c>
      <c r="P749" s="286">
        <f>IF(S77&gt;0,ROUND(S77,0),0)</f>
        <v>0</v>
      </c>
      <c r="Q749" s="286">
        <f>IF(S78&gt;0,ROUND(S78,0),0)</f>
        <v>0</v>
      </c>
      <c r="R749" s="286">
        <f>IF(S79&gt;0,ROUND(S79,0),0)</f>
        <v>0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043*2015*7060*A</v>
      </c>
      <c r="B750" s="286"/>
      <c r="C750" s="289">
        <f>ROUND(T60,2)</f>
        <v>0</v>
      </c>
      <c r="D750" s="286">
        <f>ROUND(T61,0)</f>
        <v>0</v>
      </c>
      <c r="E750" s="286" t="e">
        <f>ROUND(T62,0)</f>
        <v>#DIV/0!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 t="e">
        <f>ROUND(T67,0)</f>
        <v>#DIV/0!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043*2015*7070*A</v>
      </c>
      <c r="B751" s="286">
        <f>ROUND(U59,0)</f>
        <v>0</v>
      </c>
      <c r="C751" s="289">
        <f>ROUND(U60,2)</f>
        <v>0</v>
      </c>
      <c r="D751" s="286">
        <f>ROUND(U61,0)</f>
        <v>0</v>
      </c>
      <c r="E751" s="286" t="e">
        <f>ROUND(U62,0)</f>
        <v>#DIV/0!</v>
      </c>
      <c r="F751" s="286">
        <f>ROUND(U63,0)</f>
        <v>0</v>
      </c>
      <c r="G751" s="286">
        <f>ROUND(U64,0)</f>
        <v>0</v>
      </c>
      <c r="H751" s="286">
        <f>ROUND(U65,0)</f>
        <v>0</v>
      </c>
      <c r="I751" s="286">
        <f>ROUND(U66,0)</f>
        <v>0</v>
      </c>
      <c r="J751" s="286" t="e">
        <f>ROUND(U67,0)</f>
        <v>#DIV/0!</v>
      </c>
      <c r="K751" s="286">
        <f>ROUND(U68,0)</f>
        <v>0</v>
      </c>
      <c r="L751" s="286">
        <f>ROUND(U70,0)</f>
        <v>0</v>
      </c>
      <c r="M751" s="286">
        <f>ROUND(U71,0)</f>
        <v>0</v>
      </c>
      <c r="N751" s="286">
        <f>ROUND(U76,0)</f>
        <v>0</v>
      </c>
      <c r="O751" s="286">
        <f>ROUND(U74,0)</f>
        <v>0</v>
      </c>
      <c r="P751" s="286">
        <f>IF(U77&gt;0,ROUND(U77,0),0)</f>
        <v>0</v>
      </c>
      <c r="Q751" s="286">
        <f>IF(U78&gt;0,ROUND(U78,0),0)</f>
        <v>0</v>
      </c>
      <c r="R751" s="286">
        <f>IF(U79&gt;0,ROUND(U79,0),0)</f>
        <v>0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043*2015*7110*A</v>
      </c>
      <c r="B752" s="286">
        <f>ROUND(V59,0)</f>
        <v>0</v>
      </c>
      <c r="C752" s="289">
        <f>ROUND(V60,2)</f>
        <v>0</v>
      </c>
      <c r="D752" s="286">
        <f>ROUND(V61,0)</f>
        <v>0</v>
      </c>
      <c r="E752" s="286" t="e">
        <f>ROUND(V62,0)</f>
        <v>#DIV/0!</v>
      </c>
      <c r="F752" s="286">
        <f>ROUND(V63,0)</f>
        <v>0</v>
      </c>
      <c r="G752" s="286">
        <f>ROUND(V64,0)</f>
        <v>0</v>
      </c>
      <c r="H752" s="286">
        <f>ROUND(V65,0)</f>
        <v>0</v>
      </c>
      <c r="I752" s="286">
        <f>ROUND(V66,0)</f>
        <v>0</v>
      </c>
      <c r="J752" s="286" t="e">
        <f>ROUND(V67,0)</f>
        <v>#DIV/0!</v>
      </c>
      <c r="K752" s="286">
        <f>ROUND(V68,0)</f>
        <v>0</v>
      </c>
      <c r="L752" s="286">
        <f>ROUND(V70,0)</f>
        <v>0</v>
      </c>
      <c r="M752" s="286">
        <f>ROUND(V71,0)</f>
        <v>0</v>
      </c>
      <c r="N752" s="286">
        <f>ROUND(V76,0)</f>
        <v>0</v>
      </c>
      <c r="O752" s="286">
        <f>ROUND(V74,0)</f>
        <v>0</v>
      </c>
      <c r="P752" s="286">
        <f>IF(V77&gt;0,ROUND(V77,0),0)</f>
        <v>0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043*2015*7120*A</v>
      </c>
      <c r="B753" s="286">
        <f>ROUND(W59,0)</f>
        <v>0</v>
      </c>
      <c r="C753" s="289">
        <f>ROUND(W60,2)</f>
        <v>0</v>
      </c>
      <c r="D753" s="286">
        <f>ROUND(W61,0)</f>
        <v>0</v>
      </c>
      <c r="E753" s="286" t="e">
        <f>ROUND(W62,0)</f>
        <v>#DIV/0!</v>
      </c>
      <c r="F753" s="286">
        <f>ROUND(W63,0)</f>
        <v>0</v>
      </c>
      <c r="G753" s="286">
        <f>ROUND(W64,0)</f>
        <v>0</v>
      </c>
      <c r="H753" s="286">
        <f>ROUND(W65,0)</f>
        <v>0</v>
      </c>
      <c r="I753" s="286">
        <f>ROUND(W66,0)</f>
        <v>0</v>
      </c>
      <c r="J753" s="286" t="e">
        <f>ROUND(W67,0)</f>
        <v>#DIV/0!</v>
      </c>
      <c r="K753" s="286">
        <f>ROUND(W68,0)</f>
        <v>0</v>
      </c>
      <c r="L753" s="286">
        <f>ROUND(W70,0)</f>
        <v>0</v>
      </c>
      <c r="M753" s="286">
        <f>ROUND(W71,0)</f>
        <v>0</v>
      </c>
      <c r="N753" s="286">
        <f>ROUND(W76,0)</f>
        <v>0</v>
      </c>
      <c r="O753" s="286">
        <f>ROUND(W74,0)</f>
        <v>0</v>
      </c>
      <c r="P753" s="286">
        <f>IF(W77&gt;0,ROUND(W77,0),0)</f>
        <v>0</v>
      </c>
      <c r="Q753" s="286">
        <f>IF(W78&gt;0,ROUND(W78,0),0)</f>
        <v>0</v>
      </c>
      <c r="R753" s="286">
        <f>IF(W79&gt;0,ROUND(W79,0),0)</f>
        <v>0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043*2015*7130*A</v>
      </c>
      <c r="B754" s="286">
        <f>ROUND(X59,0)</f>
        <v>0</v>
      </c>
      <c r="C754" s="289">
        <f>ROUND(X60,2)</f>
        <v>0</v>
      </c>
      <c r="D754" s="286">
        <f>ROUND(X61,0)</f>
        <v>0</v>
      </c>
      <c r="E754" s="286" t="e">
        <f>ROUND(X62,0)</f>
        <v>#DIV/0!</v>
      </c>
      <c r="F754" s="286">
        <f>ROUND(X63,0)</f>
        <v>0</v>
      </c>
      <c r="G754" s="286">
        <f>ROUND(X64,0)</f>
        <v>0</v>
      </c>
      <c r="H754" s="286">
        <f>ROUND(X65,0)</f>
        <v>0</v>
      </c>
      <c r="I754" s="286">
        <f>ROUND(X66,0)</f>
        <v>0</v>
      </c>
      <c r="J754" s="286" t="e">
        <f>ROUND(X67,0)</f>
        <v>#DIV/0!</v>
      </c>
      <c r="K754" s="286">
        <f>ROUND(X68,0)</f>
        <v>0</v>
      </c>
      <c r="L754" s="286">
        <f>ROUND(X70,0)</f>
        <v>0</v>
      </c>
      <c r="M754" s="286">
        <f>ROUND(X71,0)</f>
        <v>0</v>
      </c>
      <c r="N754" s="286">
        <f>ROUND(X76,0)</f>
        <v>0</v>
      </c>
      <c r="O754" s="286">
        <f>ROUND(X74,0)</f>
        <v>0</v>
      </c>
      <c r="P754" s="286">
        <f>IF(X77&gt;0,ROUND(X77,0),0)</f>
        <v>0</v>
      </c>
      <c r="Q754" s="286">
        <f>IF(X78&gt;0,ROUND(X78,0),0)</f>
        <v>0</v>
      </c>
      <c r="R754" s="286">
        <f>IF(X79&gt;0,ROUND(X79,0),0)</f>
        <v>0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043*2015*7140*A</v>
      </c>
      <c r="B755" s="286">
        <f>ROUND(Y59,0)</f>
        <v>0</v>
      </c>
      <c r="C755" s="289">
        <f>ROUND(Y60,2)</f>
        <v>0</v>
      </c>
      <c r="D755" s="286">
        <f>ROUND(Y61,0)</f>
        <v>0</v>
      </c>
      <c r="E755" s="286" t="e">
        <f>ROUND(Y62,0)</f>
        <v>#DIV/0!</v>
      </c>
      <c r="F755" s="286">
        <f>ROUND(Y63,0)</f>
        <v>0</v>
      </c>
      <c r="G755" s="286">
        <f>ROUND(Y64,0)</f>
        <v>0</v>
      </c>
      <c r="H755" s="286">
        <f>ROUND(Y65,0)</f>
        <v>0</v>
      </c>
      <c r="I755" s="286">
        <f>ROUND(Y66,0)</f>
        <v>0</v>
      </c>
      <c r="J755" s="286" t="e">
        <f>ROUND(Y67,0)</f>
        <v>#DIV/0!</v>
      </c>
      <c r="K755" s="286">
        <f>ROUND(Y68,0)</f>
        <v>0</v>
      </c>
      <c r="L755" s="286">
        <f>ROUND(Y70,0)</f>
        <v>0</v>
      </c>
      <c r="M755" s="286">
        <f>ROUND(Y71,0)</f>
        <v>0</v>
      </c>
      <c r="N755" s="286">
        <f>ROUND(Y76,0)</f>
        <v>0</v>
      </c>
      <c r="O755" s="286">
        <f>ROUND(Y74,0)</f>
        <v>0</v>
      </c>
      <c r="P755" s="286">
        <f>IF(Y77&gt;0,ROUND(Y77,0),0)</f>
        <v>0</v>
      </c>
      <c r="Q755" s="286">
        <f>IF(Y78&gt;0,ROUND(Y78,0),0)</f>
        <v>0</v>
      </c>
      <c r="R755" s="286">
        <f>IF(Y79&gt;0,ROUND(Y79,0),0)</f>
        <v>0</v>
      </c>
      <c r="S755" s="286">
        <f>IF(Y80&gt;0,ROUND(Y80,0),0)</f>
        <v>0</v>
      </c>
      <c r="T755" s="289">
        <f>IF(Y81&gt;0,ROUND(Y81,2),0)</f>
        <v>0</v>
      </c>
      <c r="U755" s="286"/>
      <c r="X755" s="286"/>
      <c r="Y755" s="286"/>
      <c r="Z755" s="286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043*2015*7150*A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 t="e">
        <f>ROUND(Z62,0)</f>
        <v>#DIV/0!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 t="e">
        <f>ROUND(Z67,0)</f>
        <v>#DIV/0!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043*2015*7160*A</v>
      </c>
      <c r="B757" s="286">
        <f>ROUND(AA59,0)</f>
        <v>0</v>
      </c>
      <c r="C757" s="289">
        <f>ROUND(AA60,2)</f>
        <v>0</v>
      </c>
      <c r="D757" s="286">
        <f>ROUND(AA61,0)</f>
        <v>0</v>
      </c>
      <c r="E757" s="286" t="e">
        <f>ROUND(AA62,0)</f>
        <v>#DIV/0!</v>
      </c>
      <c r="F757" s="286">
        <f>ROUND(AA63,0)</f>
        <v>0</v>
      </c>
      <c r="G757" s="286">
        <f>ROUND(AA64,0)</f>
        <v>0</v>
      </c>
      <c r="H757" s="286">
        <f>ROUND(AA65,0)</f>
        <v>0</v>
      </c>
      <c r="I757" s="286">
        <f>ROUND(AA66,0)</f>
        <v>0</v>
      </c>
      <c r="J757" s="286" t="e">
        <f>ROUND(AA67,0)</f>
        <v>#DIV/0!</v>
      </c>
      <c r="K757" s="286">
        <f>ROUND(AA68,0)</f>
        <v>0</v>
      </c>
      <c r="L757" s="286">
        <f>ROUND(AA70,0)</f>
        <v>0</v>
      </c>
      <c r="M757" s="286">
        <f>ROUND(AA71,0)</f>
        <v>0</v>
      </c>
      <c r="N757" s="286">
        <f>ROUND(AA76,0)</f>
        <v>0</v>
      </c>
      <c r="O757" s="286">
        <f>ROUND(AA74,0)</f>
        <v>0</v>
      </c>
      <c r="P757" s="286">
        <f>IF(AA77&gt;0,ROUND(AA77,0),0)</f>
        <v>0</v>
      </c>
      <c r="Q757" s="286">
        <f>IF(AA78&gt;0,ROUND(AA78,0),0)</f>
        <v>0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043*2015*7170*A</v>
      </c>
      <c r="B758" s="286"/>
      <c r="C758" s="289">
        <f>ROUND(AB60,2)</f>
        <v>0</v>
      </c>
      <c r="D758" s="286">
        <f>ROUND(AB61,0)</f>
        <v>0</v>
      </c>
      <c r="E758" s="286" t="e">
        <f>ROUND(AB62,0)</f>
        <v>#DIV/0!</v>
      </c>
      <c r="F758" s="286">
        <f>ROUND(AB63,0)</f>
        <v>0</v>
      </c>
      <c r="G758" s="286">
        <f>ROUND(AB64,0)</f>
        <v>0</v>
      </c>
      <c r="H758" s="286">
        <f>ROUND(AB65,0)</f>
        <v>0</v>
      </c>
      <c r="I758" s="286">
        <f>ROUND(AB66,0)</f>
        <v>0</v>
      </c>
      <c r="J758" s="286" t="e">
        <f>ROUND(AB67,0)</f>
        <v>#DIV/0!</v>
      </c>
      <c r="K758" s="286">
        <f>ROUND(AB68,0)</f>
        <v>0</v>
      </c>
      <c r="L758" s="286">
        <f>ROUND(AB70,0)</f>
        <v>0</v>
      </c>
      <c r="M758" s="286">
        <f>ROUND(AB71,0)</f>
        <v>0</v>
      </c>
      <c r="N758" s="286">
        <f>ROUND(AB76,0)</f>
        <v>0</v>
      </c>
      <c r="O758" s="286">
        <f>ROUND(AB74,0)</f>
        <v>0</v>
      </c>
      <c r="P758" s="286">
        <f>IF(AB77&gt;0,ROUND(AB77,0),0)</f>
        <v>0</v>
      </c>
      <c r="Q758" s="286">
        <f>IF(AB78&gt;0,ROUND(AB78,0),0)</f>
        <v>0</v>
      </c>
      <c r="R758" s="286">
        <f>IF(AB79&gt;0,ROUND(AB79,0),0)</f>
        <v>0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043*2015*7180*A</v>
      </c>
      <c r="B759" s="286">
        <f>ROUND(AC59,0)</f>
        <v>0</v>
      </c>
      <c r="C759" s="289">
        <f>ROUND(AC60,2)</f>
        <v>0</v>
      </c>
      <c r="D759" s="286">
        <f>ROUND(AC61,0)</f>
        <v>0</v>
      </c>
      <c r="E759" s="286" t="e">
        <f>ROUND(AC62,0)</f>
        <v>#DIV/0!</v>
      </c>
      <c r="F759" s="286">
        <f>ROUND(AC63,0)</f>
        <v>0</v>
      </c>
      <c r="G759" s="286">
        <f>ROUND(AC64,0)</f>
        <v>0</v>
      </c>
      <c r="H759" s="286">
        <f>ROUND(AC65,0)</f>
        <v>0</v>
      </c>
      <c r="I759" s="286">
        <f>ROUND(AC66,0)</f>
        <v>0</v>
      </c>
      <c r="J759" s="286" t="e">
        <f>ROUND(AC67,0)</f>
        <v>#DIV/0!</v>
      </c>
      <c r="K759" s="286">
        <f>ROUND(AC68,0)</f>
        <v>0</v>
      </c>
      <c r="L759" s="286">
        <f>ROUND(AC70,0)</f>
        <v>0</v>
      </c>
      <c r="M759" s="286">
        <f>ROUND(AC71,0)</f>
        <v>0</v>
      </c>
      <c r="N759" s="286">
        <f>ROUND(AC76,0)</f>
        <v>0</v>
      </c>
      <c r="O759" s="286">
        <f>ROUND(AC74,0)</f>
        <v>0</v>
      </c>
      <c r="P759" s="286">
        <f>IF(AC77&gt;0,ROUND(AC77,0),0)</f>
        <v>0</v>
      </c>
      <c r="Q759" s="286">
        <f>IF(AC78&gt;0,ROUND(AC78,0),0)</f>
        <v>0</v>
      </c>
      <c r="R759" s="286">
        <f>IF(AC79&gt;0,ROUND(AC79,0),0)</f>
        <v>0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043*2015*7190*A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 t="e">
        <f>ROUND(AD62,0)</f>
        <v>#DIV/0!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 t="e">
        <f>ROUND(AD67,0)</f>
        <v>#DIV/0!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043*2015*7200*A</v>
      </c>
      <c r="B761" s="286">
        <f>ROUND(AE59,0)</f>
        <v>0</v>
      </c>
      <c r="C761" s="289">
        <f>ROUND(AE60,2)</f>
        <v>0</v>
      </c>
      <c r="D761" s="286">
        <f>ROUND(AE61,0)</f>
        <v>0</v>
      </c>
      <c r="E761" s="286" t="e">
        <f>ROUND(AE62,0)</f>
        <v>#DIV/0!</v>
      </c>
      <c r="F761" s="286">
        <f>ROUND(AE63,0)</f>
        <v>0</v>
      </c>
      <c r="G761" s="286">
        <f>ROUND(AE64,0)</f>
        <v>0</v>
      </c>
      <c r="H761" s="286">
        <f>ROUND(AE65,0)</f>
        <v>0</v>
      </c>
      <c r="I761" s="286">
        <f>ROUND(AE66,0)</f>
        <v>0</v>
      </c>
      <c r="J761" s="286" t="e">
        <f>ROUND(AE67,0)</f>
        <v>#DIV/0!</v>
      </c>
      <c r="K761" s="286">
        <f>ROUND(AE68,0)</f>
        <v>0</v>
      </c>
      <c r="L761" s="286">
        <f>ROUND(AE70,0)</f>
        <v>0</v>
      </c>
      <c r="M761" s="286">
        <f>ROUND(AE71,0)</f>
        <v>0</v>
      </c>
      <c r="N761" s="286">
        <f>ROUND(AE76,0)</f>
        <v>0</v>
      </c>
      <c r="O761" s="286">
        <f>ROUND(AE74,0)</f>
        <v>0</v>
      </c>
      <c r="P761" s="286">
        <f>IF(AE77&gt;0,ROUND(AE77,0),0)</f>
        <v>0</v>
      </c>
      <c r="Q761" s="286">
        <f>IF(AE78&gt;0,ROUND(AE78,0),0)</f>
        <v>0</v>
      </c>
      <c r="R761" s="286">
        <f>IF(AE79&gt;0,ROUND(AE79,0),0)</f>
        <v>0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043*2015*7220*A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 t="e">
        <f>ROUND(AF62,0)</f>
        <v>#DIV/0!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 t="e">
        <f>ROUND(AF67,0)</f>
        <v>#DIV/0!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043*2015*7230*A</v>
      </c>
      <c r="B763" s="286">
        <f>ROUND(AG59,0)</f>
        <v>0</v>
      </c>
      <c r="C763" s="289">
        <f>ROUND(AG60,2)</f>
        <v>0</v>
      </c>
      <c r="D763" s="286">
        <f>ROUND(AG61,0)</f>
        <v>0</v>
      </c>
      <c r="E763" s="286" t="e">
        <f>ROUND(AG62,0)</f>
        <v>#DIV/0!</v>
      </c>
      <c r="F763" s="286">
        <f>ROUND(AG63,0)</f>
        <v>0</v>
      </c>
      <c r="G763" s="286">
        <f>ROUND(AG64,0)</f>
        <v>0</v>
      </c>
      <c r="H763" s="286">
        <f>ROUND(AG65,0)</f>
        <v>0</v>
      </c>
      <c r="I763" s="286">
        <f>ROUND(AG66,0)</f>
        <v>0</v>
      </c>
      <c r="J763" s="286" t="e">
        <f>ROUND(AG67,0)</f>
        <v>#DIV/0!</v>
      </c>
      <c r="K763" s="286">
        <f>ROUND(AG68,0)</f>
        <v>0</v>
      </c>
      <c r="L763" s="286">
        <f>ROUND(AG70,0)</f>
        <v>0</v>
      </c>
      <c r="M763" s="286">
        <f>ROUND(AG71,0)</f>
        <v>0</v>
      </c>
      <c r="N763" s="286">
        <f>ROUND(AG76,0)</f>
        <v>0</v>
      </c>
      <c r="O763" s="286">
        <f>ROUND(AG74,0)</f>
        <v>0</v>
      </c>
      <c r="P763" s="286">
        <f>IF(AG77&gt;0,ROUND(AG77,0),0)</f>
        <v>0</v>
      </c>
      <c r="Q763" s="286">
        <f>IF(AG78&gt;0,ROUND(AG78,0),0)</f>
        <v>0</v>
      </c>
      <c r="R763" s="286">
        <f>IF(AG79&gt;0,ROUND(AG79,0),0)</f>
        <v>0</v>
      </c>
      <c r="S763" s="286">
        <f>IF(AG80&gt;0,ROUND(AG80,0),0)</f>
        <v>0</v>
      </c>
      <c r="T763" s="289">
        <f>IF(AG81&gt;0,ROUND(AG81,2),0)</f>
        <v>0</v>
      </c>
      <c r="U763" s="286"/>
      <c r="X763" s="286"/>
      <c r="Y763" s="286"/>
      <c r="Z763" s="286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043*2015*7240*A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 t="e">
        <f>ROUND(AH62,0)</f>
        <v>#DIV/0!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 t="e">
        <f>ROUND(AH67,0)</f>
        <v>#DIV/0!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043*2015*7250*A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 t="e">
        <f>ROUND(AI62,0)</f>
        <v>#DIV/0!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 t="e">
        <f>ROUND(AI67,0)</f>
        <v>#DIV/0!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043*2015*7260*A</v>
      </c>
      <c r="B766" s="286">
        <f>ROUND(AJ59,0)</f>
        <v>0</v>
      </c>
      <c r="C766" s="289">
        <f>ROUND(AJ60,2)</f>
        <v>0</v>
      </c>
      <c r="D766" s="286">
        <f>ROUND(AJ61,0)</f>
        <v>0</v>
      </c>
      <c r="E766" s="286" t="e">
        <f>ROUND(AJ62,0)</f>
        <v>#DIV/0!</v>
      </c>
      <c r="F766" s="286">
        <f>ROUND(AJ63,0)</f>
        <v>0</v>
      </c>
      <c r="G766" s="286">
        <f>ROUND(AJ64,0)</f>
        <v>0</v>
      </c>
      <c r="H766" s="286">
        <f>ROUND(AJ65,0)</f>
        <v>0</v>
      </c>
      <c r="I766" s="286">
        <f>ROUND(AJ66,0)</f>
        <v>0</v>
      </c>
      <c r="J766" s="286" t="e">
        <f>ROUND(AJ67,0)</f>
        <v>#DIV/0!</v>
      </c>
      <c r="K766" s="286">
        <f>ROUND(AJ68,0)</f>
        <v>0</v>
      </c>
      <c r="L766" s="286">
        <f>ROUND(AJ70,0)</f>
        <v>0</v>
      </c>
      <c r="M766" s="286">
        <f>ROUND(AJ71,0)</f>
        <v>0</v>
      </c>
      <c r="N766" s="286">
        <f>ROUND(AJ76,0)</f>
        <v>0</v>
      </c>
      <c r="O766" s="286">
        <f>ROUND(AJ74,0)</f>
        <v>0</v>
      </c>
      <c r="P766" s="286">
        <f>IF(AJ77&gt;0,ROUND(AJ77,0),0)</f>
        <v>0</v>
      </c>
      <c r="Q766" s="286">
        <f>IF(AJ78&gt;0,ROUND(AJ78,0),0)</f>
        <v>0</v>
      </c>
      <c r="R766" s="286">
        <f>IF(AJ79&gt;0,ROUND(AJ79,0),0)</f>
        <v>0</v>
      </c>
      <c r="S766" s="286">
        <f>IF(AJ80&gt;0,ROUND(AJ80,0),0)</f>
        <v>0</v>
      </c>
      <c r="T766" s="289">
        <f>IF(AJ81&gt;0,ROUND(AJ81,2),0)</f>
        <v>0</v>
      </c>
      <c r="U766" s="286"/>
      <c r="X766" s="286"/>
      <c r="Y766" s="286"/>
      <c r="Z766" s="286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043*2015*7310*A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 t="e">
        <f>ROUND(AK62,0)</f>
        <v>#DIV/0!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 t="e">
        <f>ROUND(AK67,0)</f>
        <v>#DIV/0!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043*2015*7320*A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 t="e">
        <f>ROUND(AL62,0)</f>
        <v>#DIV/0!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 t="e">
        <f>ROUND(AL67,0)</f>
        <v>#DIV/0!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043*2015*7330*A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 t="e">
        <f>ROUND(AM62,0)</f>
        <v>#DIV/0!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 t="e">
        <f>ROUND(AM67,0)</f>
        <v>#DIV/0!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043*2015*7340*A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 t="e">
        <f>ROUND(AN62,0)</f>
        <v>#DIV/0!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 t="e">
        <f>ROUND(AN67,0)</f>
        <v>#DIV/0!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043*2015*7350*A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 t="e">
        <f>ROUND(AO62,0)</f>
        <v>#DIV/0!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 t="e">
        <f>ROUND(AO67,0)</f>
        <v>#DIV/0!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043*2015*7380*A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 t="e">
        <f>ROUND(AP62,0)</f>
        <v>#DIV/0!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 t="e">
        <f>ROUND(AP67,0)</f>
        <v>#DIV/0!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043*2015*7390*A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 t="e">
        <f>ROUND(AQ62,0)</f>
        <v>#DIV/0!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 t="e">
        <f>ROUND(AQ67,0)</f>
        <v>#DIV/0!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043*2015*7400*A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 t="e">
        <f>ROUND(AR62,0)</f>
        <v>#DIV/0!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 t="e">
        <f>ROUND(AR67,0)</f>
        <v>#DIV/0!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043*2015*7410*A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 t="e">
        <f>ROUND(AS62,0)</f>
        <v>#DIV/0!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 t="e">
        <f>ROUND(AS67,0)</f>
        <v>#DIV/0!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043*2015*7420*A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 t="e">
        <f>ROUND(AT62,0)</f>
        <v>#DIV/0!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 t="e">
        <f>ROUND(AT67,0)</f>
        <v>#DIV/0!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043*2015*7430*A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 t="e">
        <f>ROUND(AU62,0)</f>
        <v>#DIV/0!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 t="e">
        <f>ROUND(AU67,0)</f>
        <v>#DIV/0!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043*2015*7490*A</v>
      </c>
      <c r="B778" s="286"/>
      <c r="C778" s="289">
        <f>ROUND(AV60,2)</f>
        <v>0</v>
      </c>
      <c r="D778" s="286">
        <f>ROUND(AV61,0)</f>
        <v>0</v>
      </c>
      <c r="E778" s="286" t="e">
        <f>ROUND(AV62,0)</f>
        <v>#DIV/0!</v>
      </c>
      <c r="F778" s="286">
        <f>ROUND(AV63,0)</f>
        <v>0</v>
      </c>
      <c r="G778" s="286">
        <f>ROUND(AV64,0)</f>
        <v>0</v>
      </c>
      <c r="H778" s="286">
        <f>ROUND(AV65,0)</f>
        <v>0</v>
      </c>
      <c r="I778" s="286">
        <f>ROUND(AV66,0)</f>
        <v>0</v>
      </c>
      <c r="J778" s="286" t="e">
        <f>ROUND(AV67,0)</f>
        <v>#DIV/0!</v>
      </c>
      <c r="K778" s="286">
        <f>ROUND(AV68,0)</f>
        <v>0</v>
      </c>
      <c r="L778" s="286">
        <f>ROUND(AV70,0)</f>
        <v>0</v>
      </c>
      <c r="M778" s="286">
        <f>ROUND(AV71,0)</f>
        <v>0</v>
      </c>
      <c r="N778" s="286">
        <f>ROUND(AV76,0)</f>
        <v>0</v>
      </c>
      <c r="O778" s="286">
        <f>ROUND(AV74,0)</f>
        <v>0</v>
      </c>
      <c r="P778" s="286">
        <f>IF(AV77&gt;0,ROUND(AV77,0),0)</f>
        <v>0</v>
      </c>
      <c r="Q778" s="286">
        <f>IF(AV78&gt;0,ROUND(AV78,0),0)</f>
        <v>0</v>
      </c>
      <c r="R778" s="286">
        <f>IF(AV79&gt;0,ROUND(AV79,0),0)</f>
        <v>0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043*2015*8200*A</v>
      </c>
      <c r="B779" s="286"/>
      <c r="C779" s="289">
        <f>ROUND(AW60,2)</f>
        <v>0</v>
      </c>
      <c r="D779" s="286">
        <f>ROUND(AW61,0)</f>
        <v>0</v>
      </c>
      <c r="E779" s="286" t="e">
        <f>ROUND(AW62,0)</f>
        <v>#DIV/0!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 t="e">
        <f>ROUND(AW67,0)</f>
        <v>#DIV/0!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043*2015*8310*A</v>
      </c>
      <c r="B780" s="286"/>
      <c r="C780" s="289">
        <f>ROUND(AX60,2)</f>
        <v>0</v>
      </c>
      <c r="D780" s="286">
        <f>ROUND(AX61,0)</f>
        <v>0</v>
      </c>
      <c r="E780" s="286" t="e">
        <f>ROUND(AX62,0)</f>
        <v>#DIV/0!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 t="e">
        <f>ROUND(AX67,0)</f>
        <v>#DIV/0!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043*2015*8320*A</v>
      </c>
      <c r="B781" s="286">
        <f>ROUND(AY59,0)</f>
        <v>0</v>
      </c>
      <c r="C781" s="289">
        <f>ROUND(AY60,2)</f>
        <v>0</v>
      </c>
      <c r="D781" s="286">
        <f>ROUND(AY61,0)</f>
        <v>0</v>
      </c>
      <c r="E781" s="286" t="e">
        <f>ROUND(AY62,0)</f>
        <v>#DIV/0!</v>
      </c>
      <c r="F781" s="286">
        <f>ROUND(AY63,0)</f>
        <v>0</v>
      </c>
      <c r="G781" s="286">
        <f>ROUND(AY64,0)</f>
        <v>0</v>
      </c>
      <c r="H781" s="286">
        <f>ROUND(AY65,0)</f>
        <v>0</v>
      </c>
      <c r="I781" s="286">
        <f>ROUND(AY66,0)</f>
        <v>0</v>
      </c>
      <c r="J781" s="286" t="e">
        <f>ROUND(AY67,0)</f>
        <v>#DIV/0!</v>
      </c>
      <c r="K781" s="286">
        <f>ROUND(AY68,0)</f>
        <v>0</v>
      </c>
      <c r="L781" s="286">
        <f>ROUND(AY70,0)</f>
        <v>0</v>
      </c>
      <c r="M781" s="286">
        <f>ROUND(AY71,0)</f>
        <v>0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043*2015*8330*A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 t="e">
        <f>ROUND(AZ62,0)</f>
        <v>#DIV/0!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 t="e">
        <f>ROUND(AZ67,0)</f>
        <v>#DIV/0!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043*2015*8350*A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 t="e">
        <f>ROUND(BA62,0)</f>
        <v>#DIV/0!</v>
      </c>
      <c r="F783" s="286">
        <f>ROUND(BA63,0)</f>
        <v>0</v>
      </c>
      <c r="G783" s="286">
        <f>ROUND(BA64,0)</f>
        <v>0</v>
      </c>
      <c r="H783" s="286">
        <f>ROUND(BA65,0)</f>
        <v>0</v>
      </c>
      <c r="I783" s="286">
        <f>ROUND(BA66,0)</f>
        <v>0</v>
      </c>
      <c r="J783" s="286" t="e">
        <f>ROUND(BA67,0)</f>
        <v>#DIV/0!</v>
      </c>
      <c r="K783" s="286">
        <f>ROUND(BA68,0)</f>
        <v>0</v>
      </c>
      <c r="L783" s="286">
        <f>ROUND(BA70,0)</f>
        <v>0</v>
      </c>
      <c r="M783" s="286">
        <f>ROUND(BA71,0)</f>
        <v>0</v>
      </c>
      <c r="N783" s="286"/>
      <c r="O783" s="286"/>
      <c r="P783" s="286">
        <f>IF(BA77&gt;0,ROUND(BA77,0),0)</f>
        <v>0</v>
      </c>
      <c r="Q783" s="286">
        <f>IF(BA78&gt;0,ROUND(BA78,0),0)</f>
        <v>0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043*2015*8360*A</v>
      </c>
      <c r="B784" s="286"/>
      <c r="C784" s="289">
        <f>ROUND(BB60,2)</f>
        <v>0</v>
      </c>
      <c r="D784" s="286">
        <f>ROUND(BB61,0)</f>
        <v>0</v>
      </c>
      <c r="E784" s="286" t="e">
        <f>ROUND(BB62,0)</f>
        <v>#DIV/0!</v>
      </c>
      <c r="F784" s="286">
        <f>ROUND(BB63,0)</f>
        <v>0</v>
      </c>
      <c r="G784" s="286">
        <f>ROUND(BB64,0)</f>
        <v>0</v>
      </c>
      <c r="H784" s="286">
        <f>ROUND(BB65,0)</f>
        <v>0</v>
      </c>
      <c r="I784" s="286">
        <f>ROUND(BB66,0)</f>
        <v>0</v>
      </c>
      <c r="J784" s="286" t="e">
        <f>ROUND(BB67,0)</f>
        <v>#DIV/0!</v>
      </c>
      <c r="K784" s="286">
        <f>ROUND(BB68,0)</f>
        <v>0</v>
      </c>
      <c r="L784" s="286">
        <f>ROUND(BB70,0)</f>
        <v>0</v>
      </c>
      <c r="M784" s="286">
        <f>ROUND(BB71,0)</f>
        <v>0</v>
      </c>
      <c r="N784" s="286"/>
      <c r="O784" s="286"/>
      <c r="P784" s="286">
        <f>IF(BB77&gt;0,ROUND(BB77,0),0)</f>
        <v>0</v>
      </c>
      <c r="Q784" s="286">
        <f>IF(BB78&gt;0,ROUND(BB78,0),0)</f>
        <v>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043*2015*8370*A</v>
      </c>
      <c r="B785" s="286"/>
      <c r="C785" s="289">
        <f>ROUND(BC60,2)</f>
        <v>0</v>
      </c>
      <c r="D785" s="286">
        <f>ROUND(BC61,0)</f>
        <v>0</v>
      </c>
      <c r="E785" s="286" t="e">
        <f>ROUND(BC62,0)</f>
        <v>#DIV/0!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 t="e">
        <f>ROUND(BC67,0)</f>
        <v>#DIV/0!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043*2015*8420*A</v>
      </c>
      <c r="B786" s="286"/>
      <c r="C786" s="289">
        <f>ROUND(BD60,2)</f>
        <v>0</v>
      </c>
      <c r="D786" s="286">
        <f>ROUND(BD61,0)</f>
        <v>0</v>
      </c>
      <c r="E786" s="286" t="e">
        <f>ROUND(BD62,0)</f>
        <v>#DIV/0!</v>
      </c>
      <c r="F786" s="286">
        <f>ROUND(BD63,0)</f>
        <v>0</v>
      </c>
      <c r="G786" s="286">
        <f>ROUND(BD64,0)</f>
        <v>0</v>
      </c>
      <c r="H786" s="286">
        <f>ROUND(BD65,0)</f>
        <v>0</v>
      </c>
      <c r="I786" s="286">
        <f>ROUND(BD66,0)</f>
        <v>0</v>
      </c>
      <c r="J786" s="286" t="e">
        <f>ROUND(BD67,0)</f>
        <v>#DIV/0!</v>
      </c>
      <c r="K786" s="286">
        <f>ROUND(BD68,0)</f>
        <v>0</v>
      </c>
      <c r="L786" s="286">
        <f>ROUND(BD70,0)</f>
        <v>0</v>
      </c>
      <c r="M786" s="286">
        <f>ROUND(BD71,0)</f>
        <v>0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043*2015*8430*A</v>
      </c>
      <c r="B787" s="286">
        <f>ROUND(BE59,0)</f>
        <v>0</v>
      </c>
      <c r="C787" s="289">
        <f>ROUND(BE60,2)</f>
        <v>0</v>
      </c>
      <c r="D787" s="286">
        <f>ROUND(BE61,0)</f>
        <v>0</v>
      </c>
      <c r="E787" s="286" t="e">
        <f>ROUND(BE62,0)</f>
        <v>#DIV/0!</v>
      </c>
      <c r="F787" s="286">
        <f>ROUND(BE63,0)</f>
        <v>0</v>
      </c>
      <c r="G787" s="286">
        <f>ROUND(BE64,0)</f>
        <v>0</v>
      </c>
      <c r="H787" s="286">
        <f>ROUND(BE65,0)</f>
        <v>0</v>
      </c>
      <c r="I787" s="286">
        <f>ROUND(BE66,0)</f>
        <v>0</v>
      </c>
      <c r="J787" s="286" t="e">
        <f>ROUND(BE67,0)</f>
        <v>#DIV/0!</v>
      </c>
      <c r="K787" s="286">
        <f>ROUND(BE68,0)</f>
        <v>0</v>
      </c>
      <c r="L787" s="286">
        <f>ROUND(BE70,0)</f>
        <v>0</v>
      </c>
      <c r="M787" s="286">
        <f>ROUND(BE71,0)</f>
        <v>0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043*2015*8460*A</v>
      </c>
      <c r="B788" s="286"/>
      <c r="C788" s="289">
        <f>ROUND(BF60,2)</f>
        <v>0</v>
      </c>
      <c r="D788" s="286">
        <f>ROUND(BF61,0)</f>
        <v>0</v>
      </c>
      <c r="E788" s="286" t="e">
        <f>ROUND(BF62,0)</f>
        <v>#DIV/0!</v>
      </c>
      <c r="F788" s="286">
        <f>ROUND(BF63,0)</f>
        <v>0</v>
      </c>
      <c r="G788" s="286">
        <f>ROUND(BF64,0)</f>
        <v>0</v>
      </c>
      <c r="H788" s="286">
        <f>ROUND(BF65,0)</f>
        <v>0</v>
      </c>
      <c r="I788" s="286">
        <f>ROUND(BF66,0)</f>
        <v>0</v>
      </c>
      <c r="J788" s="286" t="e">
        <f>ROUND(BF67,0)</f>
        <v>#DIV/0!</v>
      </c>
      <c r="K788" s="286">
        <f>ROUND(BF68,0)</f>
        <v>0</v>
      </c>
      <c r="L788" s="286">
        <f>ROUND(BF70,0)</f>
        <v>0</v>
      </c>
      <c r="M788" s="286">
        <f>ROUND(BF71,0)</f>
        <v>0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043*2015*8470*A</v>
      </c>
      <c r="B789" s="286"/>
      <c r="C789" s="289">
        <f>ROUND(BG60,2)</f>
        <v>0</v>
      </c>
      <c r="D789" s="286">
        <f>ROUND(BG61,0)</f>
        <v>0</v>
      </c>
      <c r="E789" s="286" t="e">
        <f>ROUND(BG62,0)</f>
        <v>#DIV/0!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 t="e">
        <f>ROUND(BG67,0)</f>
        <v>#DIV/0!</v>
      </c>
      <c r="K789" s="286">
        <f>ROUND(BG68,0)</f>
        <v>0</v>
      </c>
      <c r="L789" s="286">
        <f>ROUND(BG70,0)</f>
        <v>0</v>
      </c>
      <c r="M789" s="286">
        <f>ROUND(BG71,0)</f>
        <v>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043*2015*8480*A</v>
      </c>
      <c r="B790" s="286"/>
      <c r="C790" s="289">
        <f>ROUND(BH60,2)</f>
        <v>0</v>
      </c>
      <c r="D790" s="286">
        <f>ROUND(BH61,0)</f>
        <v>0</v>
      </c>
      <c r="E790" s="286" t="e">
        <f>ROUND(BH62,0)</f>
        <v>#DIV/0!</v>
      </c>
      <c r="F790" s="286">
        <f>ROUND(BH63,0)</f>
        <v>0</v>
      </c>
      <c r="G790" s="286">
        <f>ROUND(BH64,0)</f>
        <v>0</v>
      </c>
      <c r="H790" s="286">
        <f>ROUND(BH65,0)</f>
        <v>0</v>
      </c>
      <c r="I790" s="286">
        <f>ROUND(BH66,0)</f>
        <v>0</v>
      </c>
      <c r="J790" s="286" t="e">
        <f>ROUND(BH67,0)</f>
        <v>#DIV/0!</v>
      </c>
      <c r="K790" s="286">
        <f>ROUND(BH68,0)</f>
        <v>0</v>
      </c>
      <c r="L790" s="286">
        <f>ROUND(BH70,0)</f>
        <v>0</v>
      </c>
      <c r="M790" s="286">
        <f>ROUND(BH71,0)</f>
        <v>0</v>
      </c>
      <c r="N790" s="286"/>
      <c r="O790" s="286"/>
      <c r="P790" s="286">
        <f>IF(BH77&gt;0,ROUND(BH77,0),0)</f>
        <v>0</v>
      </c>
      <c r="Q790" s="286">
        <f>IF(BH78&gt;0,ROUND(BH78,0),0)</f>
        <v>0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043*2015*8490*A</v>
      </c>
      <c r="B791" s="286"/>
      <c r="C791" s="289">
        <f>ROUND(BI60,2)</f>
        <v>0</v>
      </c>
      <c r="D791" s="286">
        <f>ROUND(BI61,0)</f>
        <v>0</v>
      </c>
      <c r="E791" s="286" t="e">
        <f>ROUND(BI62,0)</f>
        <v>#DIV/0!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 t="e">
        <f>ROUND(BI67,0)</f>
        <v>#DIV/0!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043*2015*8510*A</v>
      </c>
      <c r="B792" s="286"/>
      <c r="C792" s="289">
        <f>ROUND(BJ60,2)</f>
        <v>0</v>
      </c>
      <c r="D792" s="286">
        <f>ROUND(BJ61,0)</f>
        <v>0</v>
      </c>
      <c r="E792" s="286" t="e">
        <f>ROUND(BJ62,0)</f>
        <v>#DIV/0!</v>
      </c>
      <c r="F792" s="286">
        <f>ROUND(BJ63,0)</f>
        <v>0</v>
      </c>
      <c r="G792" s="286">
        <f>ROUND(BJ64,0)</f>
        <v>0</v>
      </c>
      <c r="H792" s="286">
        <f>ROUND(BJ65,0)</f>
        <v>0</v>
      </c>
      <c r="I792" s="286">
        <f>ROUND(BJ66,0)</f>
        <v>0</v>
      </c>
      <c r="J792" s="286" t="e">
        <f>ROUND(BJ67,0)</f>
        <v>#DIV/0!</v>
      </c>
      <c r="K792" s="286">
        <f>ROUND(BJ68,0)</f>
        <v>0</v>
      </c>
      <c r="L792" s="286">
        <f>ROUND(BJ70,0)</f>
        <v>0</v>
      </c>
      <c r="M792" s="286">
        <f>ROUND(BJ71,0)</f>
        <v>0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043*2015*8530*A</v>
      </c>
      <c r="B793" s="286"/>
      <c r="C793" s="289">
        <f>ROUND(BK60,2)</f>
        <v>0</v>
      </c>
      <c r="D793" s="286">
        <f>ROUND(BK61,0)</f>
        <v>0</v>
      </c>
      <c r="E793" s="286" t="e">
        <f>ROUND(BK62,0)</f>
        <v>#DIV/0!</v>
      </c>
      <c r="F793" s="286">
        <f>ROUND(BK63,0)</f>
        <v>0</v>
      </c>
      <c r="G793" s="286">
        <f>ROUND(BK64,0)</f>
        <v>0</v>
      </c>
      <c r="H793" s="286">
        <f>ROUND(BK65,0)</f>
        <v>0</v>
      </c>
      <c r="I793" s="286">
        <f>ROUND(BK66,0)</f>
        <v>0</v>
      </c>
      <c r="J793" s="286" t="e">
        <f>ROUND(BK67,0)</f>
        <v>#DIV/0!</v>
      </c>
      <c r="K793" s="286">
        <f>ROUND(BK68,0)</f>
        <v>0</v>
      </c>
      <c r="L793" s="286">
        <f>ROUND(BK70,0)</f>
        <v>0</v>
      </c>
      <c r="M793" s="286">
        <f>ROUND(BK71,0)</f>
        <v>0</v>
      </c>
      <c r="N793" s="286"/>
      <c r="O793" s="286"/>
      <c r="P793" s="286">
        <f>IF(BK77&gt;0,ROUND(BK77,0),0)</f>
        <v>0</v>
      </c>
      <c r="Q793" s="286">
        <f>IF(BK78&gt;0,ROUND(BK78,0),0)</f>
        <v>0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043*2015*8560*A</v>
      </c>
      <c r="B794" s="286"/>
      <c r="C794" s="289">
        <f>ROUND(BL60,2)</f>
        <v>0</v>
      </c>
      <c r="D794" s="286">
        <f>ROUND(BL61,0)</f>
        <v>0</v>
      </c>
      <c r="E794" s="286" t="e">
        <f>ROUND(BL62,0)</f>
        <v>#DIV/0!</v>
      </c>
      <c r="F794" s="286">
        <f>ROUND(BL63,0)</f>
        <v>0</v>
      </c>
      <c r="G794" s="286">
        <f>ROUND(BL64,0)</f>
        <v>0</v>
      </c>
      <c r="H794" s="286">
        <f>ROUND(BL65,0)</f>
        <v>0</v>
      </c>
      <c r="I794" s="286">
        <f>ROUND(BL66,0)</f>
        <v>0</v>
      </c>
      <c r="J794" s="286" t="e">
        <f>ROUND(BL67,0)</f>
        <v>#DIV/0!</v>
      </c>
      <c r="K794" s="286">
        <f>ROUND(BL68,0)</f>
        <v>0</v>
      </c>
      <c r="L794" s="286">
        <f>ROUND(BL70,0)</f>
        <v>0</v>
      </c>
      <c r="M794" s="286">
        <f>ROUND(BL71,0)</f>
        <v>0</v>
      </c>
      <c r="N794" s="286"/>
      <c r="O794" s="286"/>
      <c r="P794" s="286">
        <f>IF(BL77&gt;0,ROUND(BL77,0),0)</f>
        <v>0</v>
      </c>
      <c r="Q794" s="286">
        <f>IF(BL78&gt;0,ROUND(BL78,0),0)</f>
        <v>0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043*2015*8590*A</v>
      </c>
      <c r="B795" s="286"/>
      <c r="C795" s="289">
        <f>ROUND(BM60,2)</f>
        <v>0</v>
      </c>
      <c r="D795" s="286">
        <f>ROUND(BM61,0)</f>
        <v>0</v>
      </c>
      <c r="E795" s="286" t="e">
        <f>ROUND(BM62,0)</f>
        <v>#DIV/0!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 t="e">
        <f>ROUND(BM67,0)</f>
        <v>#DIV/0!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043*2015*8610*A</v>
      </c>
      <c r="B796" s="286"/>
      <c r="C796" s="289">
        <f>ROUND(BN60,2)</f>
        <v>0</v>
      </c>
      <c r="D796" s="286">
        <f>ROUND(BN61,0)</f>
        <v>0</v>
      </c>
      <c r="E796" s="286" t="e">
        <f>ROUND(BN62,0)</f>
        <v>#DIV/0!</v>
      </c>
      <c r="F796" s="286">
        <f>ROUND(BN63,0)</f>
        <v>0</v>
      </c>
      <c r="G796" s="286">
        <f>ROUND(BN64,0)</f>
        <v>0</v>
      </c>
      <c r="H796" s="286">
        <f>ROUND(BN65,0)</f>
        <v>0</v>
      </c>
      <c r="I796" s="286">
        <f>ROUND(BN66,0)</f>
        <v>0</v>
      </c>
      <c r="J796" s="286" t="e">
        <f>ROUND(BN67,0)</f>
        <v>#DIV/0!</v>
      </c>
      <c r="K796" s="286">
        <f>ROUND(BN68,0)</f>
        <v>0</v>
      </c>
      <c r="L796" s="286">
        <f>ROUND(BN70,0)</f>
        <v>0</v>
      </c>
      <c r="M796" s="286">
        <f>ROUND(BN71,0)</f>
        <v>0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043*2015*8620*A</v>
      </c>
      <c r="B797" s="286"/>
      <c r="C797" s="289">
        <f>ROUND(BO60,2)</f>
        <v>0</v>
      </c>
      <c r="D797" s="286">
        <f>ROUND(BO61,0)</f>
        <v>0</v>
      </c>
      <c r="E797" s="286" t="e">
        <f>ROUND(BO62,0)</f>
        <v>#DIV/0!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 t="e">
        <f>ROUND(BO67,0)</f>
        <v>#DIV/0!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043*2015*8630*A</v>
      </c>
      <c r="B798" s="286"/>
      <c r="C798" s="289">
        <f>ROUND(BP60,2)</f>
        <v>0</v>
      </c>
      <c r="D798" s="286">
        <f>ROUND(BP61,0)</f>
        <v>0</v>
      </c>
      <c r="E798" s="286" t="e">
        <f>ROUND(BP62,0)</f>
        <v>#DIV/0!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 t="e">
        <f>ROUND(BP67,0)</f>
        <v>#DIV/0!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043*2015*8640*A</v>
      </c>
      <c r="B799" s="286"/>
      <c r="C799" s="289">
        <f>ROUND(BQ60,2)</f>
        <v>0</v>
      </c>
      <c r="D799" s="286">
        <f>ROUND(BQ61,0)</f>
        <v>0</v>
      </c>
      <c r="E799" s="286" t="e">
        <f>ROUND(BQ62,0)</f>
        <v>#DIV/0!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 t="e">
        <f>ROUND(BQ67,0)</f>
        <v>#DIV/0!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043*2015*8650*A</v>
      </c>
      <c r="B800" s="286"/>
      <c r="C800" s="289">
        <f>ROUND(BR60,2)</f>
        <v>0</v>
      </c>
      <c r="D800" s="286">
        <f>ROUND(BR61,0)</f>
        <v>0</v>
      </c>
      <c r="E800" s="286" t="e">
        <f>ROUND(BR62,0)</f>
        <v>#DIV/0!</v>
      </c>
      <c r="F800" s="286">
        <f>ROUND(BR63,0)</f>
        <v>0</v>
      </c>
      <c r="G800" s="286">
        <f>ROUND(BR64,0)</f>
        <v>0</v>
      </c>
      <c r="H800" s="286">
        <f>ROUND(BR65,0)</f>
        <v>0</v>
      </c>
      <c r="I800" s="286">
        <f>ROUND(BR66,0)</f>
        <v>0</v>
      </c>
      <c r="J800" s="286" t="e">
        <f>ROUND(BR67,0)</f>
        <v>#DIV/0!</v>
      </c>
      <c r="K800" s="286">
        <f>ROUND(BR68,0)</f>
        <v>0</v>
      </c>
      <c r="L800" s="286">
        <f>ROUND(BR70,0)</f>
        <v>0</v>
      </c>
      <c r="M800" s="286">
        <f>ROUND(BR71,0)</f>
        <v>0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043*2015*8660*A</v>
      </c>
      <c r="B801" s="286"/>
      <c r="C801" s="289">
        <f>ROUND(BS60,2)</f>
        <v>0</v>
      </c>
      <c r="D801" s="286">
        <f>ROUND(BS61,0)</f>
        <v>0</v>
      </c>
      <c r="E801" s="286" t="e">
        <f>ROUND(BS62,0)</f>
        <v>#DIV/0!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 t="e">
        <f>ROUND(BS67,0)</f>
        <v>#DIV/0!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043*2015*8670*A</v>
      </c>
      <c r="B802" s="286"/>
      <c r="C802" s="289">
        <f>ROUND(BT60,2)</f>
        <v>0</v>
      </c>
      <c r="D802" s="286">
        <f>ROUND(BT61,0)</f>
        <v>0</v>
      </c>
      <c r="E802" s="286" t="e">
        <f>ROUND(BT62,0)</f>
        <v>#DIV/0!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 t="e">
        <f>ROUND(BT67,0)</f>
        <v>#DIV/0!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043*2015*8680*A</v>
      </c>
      <c r="B803" s="286"/>
      <c r="C803" s="289">
        <f>ROUND(BU60,2)</f>
        <v>0</v>
      </c>
      <c r="D803" s="286">
        <f>ROUND(BU61,0)</f>
        <v>0</v>
      </c>
      <c r="E803" s="286" t="e">
        <f>ROUND(BU62,0)</f>
        <v>#DIV/0!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 t="e">
        <f>ROUND(BU67,0)</f>
        <v>#DIV/0!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043*2015*8690*A</v>
      </c>
      <c r="B804" s="286"/>
      <c r="C804" s="289">
        <f>ROUND(BV60,2)</f>
        <v>0</v>
      </c>
      <c r="D804" s="286">
        <f>ROUND(BV61,0)</f>
        <v>0</v>
      </c>
      <c r="E804" s="286" t="e">
        <f>ROUND(BV62,0)</f>
        <v>#DIV/0!</v>
      </c>
      <c r="F804" s="286">
        <f>ROUND(BV63,0)</f>
        <v>0</v>
      </c>
      <c r="G804" s="286">
        <f>ROUND(BV64,0)</f>
        <v>0</v>
      </c>
      <c r="H804" s="286">
        <f>ROUND(BV65,0)</f>
        <v>0</v>
      </c>
      <c r="I804" s="286">
        <f>ROUND(BV66,0)</f>
        <v>0</v>
      </c>
      <c r="J804" s="286" t="e">
        <f>ROUND(BV67,0)</f>
        <v>#DIV/0!</v>
      </c>
      <c r="K804" s="286">
        <f>ROUND(BV68,0)</f>
        <v>0</v>
      </c>
      <c r="L804" s="286">
        <f>ROUND(BV70,0)</f>
        <v>0</v>
      </c>
      <c r="M804" s="286">
        <f>ROUND(BV71,0)</f>
        <v>0</v>
      </c>
      <c r="N804" s="286"/>
      <c r="O804" s="286"/>
      <c r="P804" s="286">
        <f>IF(BV77&gt;0,ROUND(BV77,0),0)</f>
        <v>0</v>
      </c>
      <c r="Q804" s="286">
        <f>IF(BV78&gt;0,ROUND(BV78,0),0)</f>
        <v>0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043*2015*8700*A</v>
      </c>
      <c r="B805" s="286"/>
      <c r="C805" s="289">
        <f>ROUND(BW60,2)</f>
        <v>0</v>
      </c>
      <c r="D805" s="286">
        <f>ROUND(BW61,0)</f>
        <v>0</v>
      </c>
      <c r="E805" s="286" t="e">
        <f>ROUND(BW62,0)</f>
        <v>#DIV/0!</v>
      </c>
      <c r="F805" s="286">
        <f>ROUND(BW63,0)</f>
        <v>0</v>
      </c>
      <c r="G805" s="286">
        <f>ROUND(BW64,0)</f>
        <v>0</v>
      </c>
      <c r="H805" s="286">
        <f>ROUND(BW65,0)</f>
        <v>0</v>
      </c>
      <c r="I805" s="286">
        <f>ROUND(BW66,0)</f>
        <v>0</v>
      </c>
      <c r="J805" s="286" t="e">
        <f>ROUND(BW67,0)</f>
        <v>#DIV/0!</v>
      </c>
      <c r="K805" s="286">
        <f>ROUND(BW68,0)</f>
        <v>0</v>
      </c>
      <c r="L805" s="286">
        <f>ROUND(BW70,0)</f>
        <v>0</v>
      </c>
      <c r="M805" s="286">
        <f>ROUND(BW71,0)</f>
        <v>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043*2015*8710*A</v>
      </c>
      <c r="B806" s="286"/>
      <c r="C806" s="289">
        <f>ROUND(BX60,2)</f>
        <v>0</v>
      </c>
      <c r="D806" s="286">
        <f>ROUND(BX61,0)</f>
        <v>0</v>
      </c>
      <c r="E806" s="286" t="e">
        <f>ROUND(BX62,0)</f>
        <v>#DIV/0!</v>
      </c>
      <c r="F806" s="286">
        <f>ROUND(BX63,0)</f>
        <v>0</v>
      </c>
      <c r="G806" s="286">
        <f>ROUND(BX64,0)</f>
        <v>0</v>
      </c>
      <c r="H806" s="286">
        <f>ROUND(BX65,0)</f>
        <v>0</v>
      </c>
      <c r="I806" s="286">
        <f>ROUND(BX66,0)</f>
        <v>0</v>
      </c>
      <c r="J806" s="286" t="e">
        <f>ROUND(BX67,0)</f>
        <v>#DIV/0!</v>
      </c>
      <c r="K806" s="286">
        <f>ROUND(BX68,0)</f>
        <v>0</v>
      </c>
      <c r="L806" s="286">
        <f>ROUND(BX70,0)</f>
        <v>0</v>
      </c>
      <c r="M806" s="286">
        <f>ROUND(BX71,0)</f>
        <v>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043*2015*8720*A</v>
      </c>
      <c r="B807" s="286"/>
      <c r="C807" s="289">
        <f>ROUND(BY60,2)</f>
        <v>0</v>
      </c>
      <c r="D807" s="286">
        <f>ROUND(BY61,0)</f>
        <v>0</v>
      </c>
      <c r="E807" s="286" t="e">
        <f>ROUND(BY62,0)</f>
        <v>#DIV/0!</v>
      </c>
      <c r="F807" s="286">
        <f>ROUND(BY63,0)</f>
        <v>0</v>
      </c>
      <c r="G807" s="286">
        <f>ROUND(BY64,0)</f>
        <v>0</v>
      </c>
      <c r="H807" s="286">
        <f>ROUND(BY65,0)</f>
        <v>0</v>
      </c>
      <c r="I807" s="286">
        <f>ROUND(BY66,0)</f>
        <v>0</v>
      </c>
      <c r="J807" s="286" t="e">
        <f>ROUND(BY67,0)</f>
        <v>#DIV/0!</v>
      </c>
      <c r="K807" s="286">
        <f>ROUND(BY68,0)</f>
        <v>0</v>
      </c>
      <c r="L807" s="286">
        <f>ROUND(BY70,0)</f>
        <v>0</v>
      </c>
      <c r="M807" s="286">
        <f>ROUND(BY71,0)</f>
        <v>0</v>
      </c>
      <c r="N807" s="286"/>
      <c r="O807" s="286"/>
      <c r="P807" s="286">
        <f>IF(BY77&gt;0,ROUND(BY77,0),0)</f>
        <v>0</v>
      </c>
      <c r="Q807" s="286">
        <f>IF(BY78&gt;0,ROUND(BY78,0),0)</f>
        <v>0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043*2015*8730*A</v>
      </c>
      <c r="B808" s="286"/>
      <c r="C808" s="289">
        <f>ROUND(BZ60,2)</f>
        <v>0</v>
      </c>
      <c r="D808" s="286">
        <f>ROUND(BZ61,0)</f>
        <v>0</v>
      </c>
      <c r="E808" s="286" t="e">
        <f>ROUND(BZ62,0)</f>
        <v>#DIV/0!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 t="e">
        <f>ROUND(BZ67,0)</f>
        <v>#DIV/0!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043*2015*8740*A</v>
      </c>
      <c r="B809" s="286"/>
      <c r="C809" s="289">
        <f>ROUND(CA60,2)</f>
        <v>0</v>
      </c>
      <c r="D809" s="286">
        <f>ROUND(CA61,0)</f>
        <v>0</v>
      </c>
      <c r="E809" s="286" t="e">
        <f>ROUND(CA62,0)</f>
        <v>#DIV/0!</v>
      </c>
      <c r="F809" s="286">
        <f>ROUND(CA63,0)</f>
        <v>0</v>
      </c>
      <c r="G809" s="286">
        <f>ROUND(CA64,0)</f>
        <v>0</v>
      </c>
      <c r="H809" s="286">
        <f>ROUND(CA65,0)</f>
        <v>0</v>
      </c>
      <c r="I809" s="286">
        <f>ROUND(CA66,0)</f>
        <v>0</v>
      </c>
      <c r="J809" s="286" t="e">
        <f>ROUND(CA67,0)</f>
        <v>#DIV/0!</v>
      </c>
      <c r="K809" s="286">
        <f>ROUND(CA68,0)</f>
        <v>0</v>
      </c>
      <c r="L809" s="286">
        <f>ROUND(CA70,0)</f>
        <v>0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043*2015*8770*A</v>
      </c>
      <c r="B810" s="286"/>
      <c r="C810" s="289">
        <f>ROUND(CB60,2)</f>
        <v>0</v>
      </c>
      <c r="D810" s="286">
        <f>ROUND(CB61,0)</f>
        <v>0</v>
      </c>
      <c r="E810" s="286" t="e">
        <f>ROUND(CB62,0)</f>
        <v>#DIV/0!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 t="e">
        <f>ROUND(CB67,0)</f>
        <v>#DIV/0!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043*2015*8790*A</v>
      </c>
      <c r="B811" s="286"/>
      <c r="C811" s="289">
        <f>ROUND(CC60,2)</f>
        <v>0</v>
      </c>
      <c r="D811" s="286">
        <f>ROUND(CC61,0)</f>
        <v>0</v>
      </c>
      <c r="E811" s="286" t="e">
        <f>ROUND(CC62,0)</f>
        <v>#DIV/0!</v>
      </c>
      <c r="F811" s="286">
        <f>ROUND(CC63,0)</f>
        <v>0</v>
      </c>
      <c r="G811" s="286">
        <f>ROUND(CC64,0)</f>
        <v>0</v>
      </c>
      <c r="H811" s="286">
        <f>ROUND(CC65,0)</f>
        <v>0</v>
      </c>
      <c r="I811" s="286">
        <f>ROUND(CC66,0)</f>
        <v>0</v>
      </c>
      <c r="J811" s="286" t="e">
        <f>ROUND(CC67,0)</f>
        <v>#DIV/0!</v>
      </c>
      <c r="K811" s="286">
        <f>ROUND(CC68,0)</f>
        <v>0</v>
      </c>
      <c r="L811" s="286">
        <f>ROUND(CC70,0)</f>
        <v>0</v>
      </c>
      <c r="M811" s="286">
        <f>ROUND(CC71,0)</f>
        <v>0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043*2015*9000*A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0</v>
      </c>
      <c r="V812" s="180">
        <f>ROUND(CD69,0)</f>
        <v>0</v>
      </c>
      <c r="W812" s="180">
        <f>ROUND(CD71,0)</f>
        <v>0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2020-08-24T20:22:32Z</cp:lastPrinted>
  <dcterms:created xsi:type="dcterms:W3CDTF">1999-06-02T22:01:56Z</dcterms:created>
  <dcterms:modified xsi:type="dcterms:W3CDTF">2021-09-17T16:07:30Z</dcterms:modified>
</cp:coreProperties>
</file>