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291EEF97-0D25-494A-9569-A9D97F65F534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C366" i="1"/>
  <c r="B200" i="1" l="1"/>
  <c r="D138" i="1" l="1"/>
  <c r="D139" i="1"/>
  <c r="D141" i="1"/>
  <c r="D142" i="1"/>
  <c r="D140" i="1"/>
  <c r="C113" i="1" l="1"/>
  <c r="H77" i="1"/>
  <c r="AY59" i="1" l="1"/>
  <c r="H78" i="1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CD72" i="10" l="1"/>
  <c r="CE61" i="10"/>
  <c r="CA48" i="10" s="1"/>
  <c r="CA62" i="10" s="1"/>
  <c r="CA72" i="10" s="1"/>
  <c r="C571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L611" i="10" s="1"/>
  <c r="CF80" i="10"/>
  <c r="CE80" i="10"/>
  <c r="S815" i="10" s="1"/>
  <c r="CE79" i="10"/>
  <c r="I611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C431" i="10" s="1"/>
  <c r="CE64" i="10"/>
  <c r="F611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8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12" i="6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C426" i="10" l="1"/>
  <c r="AA48" i="10"/>
  <c r="AA62" i="10" s="1"/>
  <c r="AA72" i="10" s="1"/>
  <c r="C691" i="10" s="1"/>
  <c r="AX48" i="1"/>
  <c r="AX62" i="1" s="1"/>
  <c r="E781" i="1" s="1"/>
  <c r="G122" i="9"/>
  <c r="T815" i="10"/>
  <c r="N751" i="1"/>
  <c r="N757" i="1"/>
  <c r="N740" i="1"/>
  <c r="L48" i="10"/>
  <c r="L62" i="10" s="1"/>
  <c r="L72" i="10" s="1"/>
  <c r="C504" i="10" s="1"/>
  <c r="G504" i="10" s="1"/>
  <c r="B464" i="10"/>
  <c r="E809" i="10"/>
  <c r="BY48" i="10"/>
  <c r="BY62" i="10" s="1"/>
  <c r="E807" i="10" s="1"/>
  <c r="D815" i="10"/>
  <c r="AI48" i="10"/>
  <c r="AI62" i="10" s="1"/>
  <c r="AI72" i="10" s="1"/>
  <c r="C527" i="10" s="1"/>
  <c r="G527" i="10" s="1"/>
  <c r="N769" i="1"/>
  <c r="C417" i="1"/>
  <c r="R815" i="10"/>
  <c r="F48" i="10"/>
  <c r="F62" i="10" s="1"/>
  <c r="F72" i="10" s="1"/>
  <c r="C498" i="10" s="1"/>
  <c r="G498" i="10" s="1"/>
  <c r="AQ48" i="10"/>
  <c r="AQ62" i="10" s="1"/>
  <c r="AQ72" i="10" s="1"/>
  <c r="C535" i="10" s="1"/>
  <c r="G535" i="10" s="1"/>
  <c r="BN48" i="1"/>
  <c r="BN62" i="1" s="1"/>
  <c r="E797" i="1" s="1"/>
  <c r="BU48" i="1"/>
  <c r="BU62" i="1" s="1"/>
  <c r="E804" i="1" s="1"/>
  <c r="C464" i="1"/>
  <c r="CC48" i="1"/>
  <c r="CC62" i="1" s="1"/>
  <c r="E812" i="1" s="1"/>
  <c r="F48" i="1"/>
  <c r="F62" i="1" s="1"/>
  <c r="F12" i="9" s="1"/>
  <c r="AH48" i="1"/>
  <c r="AH62" i="1" s="1"/>
  <c r="F140" i="9" s="1"/>
  <c r="H58" i="9"/>
  <c r="T48" i="10"/>
  <c r="T62" i="10" s="1"/>
  <c r="T72" i="10" s="1"/>
  <c r="BC48" i="10"/>
  <c r="BC62" i="10" s="1"/>
  <c r="BC72" i="10" s="1"/>
  <c r="C632" i="10" s="1"/>
  <c r="I122" i="9"/>
  <c r="M815" i="10"/>
  <c r="R48" i="10"/>
  <c r="R62" i="10" s="1"/>
  <c r="R72" i="10" s="1"/>
  <c r="C510" i="10" s="1"/>
  <c r="G510" i="10" s="1"/>
  <c r="AC48" i="10"/>
  <c r="AC62" i="10" s="1"/>
  <c r="AC72" i="10" s="1"/>
  <c r="BA48" i="10"/>
  <c r="BA62" i="10" s="1"/>
  <c r="BA72" i="10" s="1"/>
  <c r="J48" i="10"/>
  <c r="J62" i="10" s="1"/>
  <c r="J72" i="10" s="1"/>
  <c r="V48" i="10"/>
  <c r="V62" i="10" s="1"/>
  <c r="V72" i="10" s="1"/>
  <c r="AM48" i="10"/>
  <c r="AM62" i="10" s="1"/>
  <c r="AM72" i="10" s="1"/>
  <c r="C531" i="10" s="1"/>
  <c r="G531" i="10" s="1"/>
  <c r="BI48" i="10"/>
  <c r="BI62" i="10" s="1"/>
  <c r="BI72" i="10" s="1"/>
  <c r="N743" i="1"/>
  <c r="C218" i="9"/>
  <c r="E785" i="10"/>
  <c r="B475" i="10"/>
  <c r="N765" i="1"/>
  <c r="N747" i="1"/>
  <c r="N737" i="1"/>
  <c r="D48" i="10"/>
  <c r="D62" i="10" s="1"/>
  <c r="E734" i="10" s="1"/>
  <c r="N48" i="10"/>
  <c r="N62" i="10" s="1"/>
  <c r="E744" i="10" s="1"/>
  <c r="X48" i="10"/>
  <c r="X62" i="10" s="1"/>
  <c r="X72" i="10" s="1"/>
  <c r="AK48" i="10"/>
  <c r="AK62" i="10" s="1"/>
  <c r="E767" i="10" s="1"/>
  <c r="AU48" i="10"/>
  <c r="AU62" i="10" s="1"/>
  <c r="BM48" i="10"/>
  <c r="BM62" i="10" s="1"/>
  <c r="BM72" i="10" s="1"/>
  <c r="I380" i="9"/>
  <c r="B440" i="1"/>
  <c r="N736" i="1"/>
  <c r="C433" i="10"/>
  <c r="BO48" i="10"/>
  <c r="BO62" i="10" s="1"/>
  <c r="D330" i="1"/>
  <c r="C86" i="8" s="1"/>
  <c r="C33" i="8"/>
  <c r="C472" i="10"/>
  <c r="D291" i="10"/>
  <c r="D340" i="10" s="1"/>
  <c r="C480" i="10" s="1"/>
  <c r="B465" i="1"/>
  <c r="N773" i="1"/>
  <c r="N755" i="1"/>
  <c r="H48" i="10"/>
  <c r="H62" i="10" s="1"/>
  <c r="E738" i="10" s="1"/>
  <c r="P48" i="10"/>
  <c r="P62" i="10" s="1"/>
  <c r="E746" i="10" s="1"/>
  <c r="W48" i="10"/>
  <c r="W62" i="10" s="1"/>
  <c r="W72" i="10" s="1"/>
  <c r="AG48" i="10"/>
  <c r="AG62" i="10" s="1"/>
  <c r="E763" i="10" s="1"/>
  <c r="AO48" i="10"/>
  <c r="AO62" i="10" s="1"/>
  <c r="AO72" i="10" s="1"/>
  <c r="AW48" i="10"/>
  <c r="AW62" i="10" s="1"/>
  <c r="AW72" i="10" s="1"/>
  <c r="BG48" i="10"/>
  <c r="BG62" i="10" s="1"/>
  <c r="BS48" i="10"/>
  <c r="BS62" i="10" s="1"/>
  <c r="D186" i="9"/>
  <c r="C430" i="10"/>
  <c r="M816" i="1"/>
  <c r="I372" i="9"/>
  <c r="C90" i="9"/>
  <c r="K814" i="10"/>
  <c r="BU48" i="10"/>
  <c r="BU62" i="10" s="1"/>
  <c r="BU72" i="10" s="1"/>
  <c r="R48" i="1"/>
  <c r="R62" i="1" s="1"/>
  <c r="D76" i="9" s="1"/>
  <c r="AN48" i="1"/>
  <c r="AN62" i="1" s="1"/>
  <c r="E172" i="9" s="1"/>
  <c r="BT48" i="1"/>
  <c r="BT62" i="1" s="1"/>
  <c r="E803" i="1" s="1"/>
  <c r="AI48" i="1"/>
  <c r="AI62" i="1" s="1"/>
  <c r="E766" i="1" s="1"/>
  <c r="AK48" i="1"/>
  <c r="AK62" i="1" s="1"/>
  <c r="E768" i="1" s="1"/>
  <c r="B476" i="1"/>
  <c r="B441" i="1"/>
  <c r="V48" i="1"/>
  <c r="V62" i="1" s="1"/>
  <c r="E753" i="1" s="1"/>
  <c r="AP48" i="1"/>
  <c r="AP62" i="1" s="1"/>
  <c r="G172" i="9" s="1"/>
  <c r="BF48" i="1"/>
  <c r="BF62" i="1" s="1"/>
  <c r="E789" i="1" s="1"/>
  <c r="BV48" i="1"/>
  <c r="BV62" i="1" s="1"/>
  <c r="E805" i="1" s="1"/>
  <c r="AY48" i="1"/>
  <c r="AY62" i="1" s="1"/>
  <c r="E782" i="1" s="1"/>
  <c r="AE48" i="1"/>
  <c r="AE62" i="1" s="1"/>
  <c r="E762" i="1" s="1"/>
  <c r="F8" i="6"/>
  <c r="D48" i="1"/>
  <c r="D62" i="1" s="1"/>
  <c r="D12" i="9" s="1"/>
  <c r="C119" i="8"/>
  <c r="N752" i="1"/>
  <c r="F814" i="10"/>
  <c r="BD48" i="1"/>
  <c r="BD62" i="1" s="1"/>
  <c r="G236" i="9" s="1"/>
  <c r="AG48" i="1"/>
  <c r="AG62" i="1" s="1"/>
  <c r="E140" i="9" s="1"/>
  <c r="D368" i="1"/>
  <c r="C120" i="8" s="1"/>
  <c r="N777" i="1"/>
  <c r="CE76" i="10"/>
  <c r="K611" i="10" s="1"/>
  <c r="K816" i="1"/>
  <c r="AO48" i="1"/>
  <c r="AO62" i="1" s="1"/>
  <c r="E772" i="1" s="1"/>
  <c r="BA48" i="1"/>
  <c r="BA62" i="1" s="1"/>
  <c r="D236" i="9" s="1"/>
  <c r="G10" i="4"/>
  <c r="N753" i="1"/>
  <c r="N760" i="1"/>
  <c r="C434" i="1"/>
  <c r="AF48" i="1"/>
  <c r="AF62" i="1" s="1"/>
  <c r="E763" i="1" s="1"/>
  <c r="AV48" i="1"/>
  <c r="AV62" i="1" s="1"/>
  <c r="F204" i="9" s="1"/>
  <c r="BL48" i="1"/>
  <c r="BL62" i="1" s="1"/>
  <c r="E795" i="1" s="1"/>
  <c r="CA48" i="1"/>
  <c r="CA62" i="1" s="1"/>
  <c r="I332" i="9" s="1"/>
  <c r="C48" i="1"/>
  <c r="C62" i="1" s="1"/>
  <c r="E734" i="1" s="1"/>
  <c r="BW48" i="1"/>
  <c r="BW62" i="1" s="1"/>
  <c r="E806" i="1" s="1"/>
  <c r="BM48" i="1"/>
  <c r="BM62" i="1" s="1"/>
  <c r="E796" i="1" s="1"/>
  <c r="BS48" i="1"/>
  <c r="BS62" i="1" s="1"/>
  <c r="E802" i="1" s="1"/>
  <c r="N758" i="1"/>
  <c r="N766" i="1"/>
  <c r="L48" i="1"/>
  <c r="L62" i="1" s="1"/>
  <c r="E743" i="1" s="1"/>
  <c r="C27" i="5"/>
  <c r="N762" i="1"/>
  <c r="C462" i="10"/>
  <c r="T814" i="10"/>
  <c r="H814" i="10"/>
  <c r="R814" i="10"/>
  <c r="P814" i="10"/>
  <c r="C48" i="10"/>
  <c r="E48" i="10"/>
  <c r="E62" i="10" s="1"/>
  <c r="G48" i="10"/>
  <c r="G62" i="10" s="1"/>
  <c r="G72" i="10" s="1"/>
  <c r="I48" i="10"/>
  <c r="I62" i="10" s="1"/>
  <c r="I72" i="10" s="1"/>
  <c r="K48" i="10"/>
  <c r="K62" i="10" s="1"/>
  <c r="K72" i="10" s="1"/>
  <c r="M48" i="10"/>
  <c r="M62" i="10" s="1"/>
  <c r="M72" i="10" s="1"/>
  <c r="O48" i="10"/>
  <c r="O62" i="10" s="1"/>
  <c r="O72" i="10" s="1"/>
  <c r="Q48" i="10"/>
  <c r="Q62" i="10" s="1"/>
  <c r="E747" i="10" s="1"/>
  <c r="S48" i="10"/>
  <c r="S62" i="10" s="1"/>
  <c r="E749" i="10" s="1"/>
  <c r="U48" i="10"/>
  <c r="U62" i="10" s="1"/>
  <c r="E751" i="10" s="1"/>
  <c r="Y48" i="10"/>
  <c r="Y62" i="10" s="1"/>
  <c r="Y72" i="10" s="1"/>
  <c r="AE48" i="10"/>
  <c r="AE62" i="10" s="1"/>
  <c r="AS48" i="10"/>
  <c r="AS62" i="10" s="1"/>
  <c r="E775" i="10" s="1"/>
  <c r="AY48" i="10"/>
  <c r="AY62" i="10" s="1"/>
  <c r="BE48" i="10"/>
  <c r="BE62" i="10" s="1"/>
  <c r="BK48" i="10"/>
  <c r="BK62" i="10" s="1"/>
  <c r="BQ48" i="10"/>
  <c r="BQ62" i="10" s="1"/>
  <c r="E799" i="10" s="1"/>
  <c r="BW48" i="10"/>
  <c r="BW62" i="10" s="1"/>
  <c r="B445" i="1"/>
  <c r="C473" i="1"/>
  <c r="F10" i="4"/>
  <c r="B10" i="4"/>
  <c r="G612" i="1"/>
  <c r="J48" i="1"/>
  <c r="J62" i="1" s="1"/>
  <c r="C44" i="9" s="1"/>
  <c r="AJ48" i="1"/>
  <c r="AJ62" i="1" s="1"/>
  <c r="E767" i="1" s="1"/>
  <c r="AZ48" i="1"/>
  <c r="AZ62" i="1" s="1"/>
  <c r="C236" i="9" s="1"/>
  <c r="BX48" i="1"/>
  <c r="BX62" i="1" s="1"/>
  <c r="E807" i="1" s="1"/>
  <c r="BG48" i="1"/>
  <c r="BG62" i="1" s="1"/>
  <c r="C268" i="9" s="1"/>
  <c r="BQ48" i="1"/>
  <c r="BQ62" i="1" s="1"/>
  <c r="F300" i="9" s="1"/>
  <c r="X48" i="1"/>
  <c r="X62" i="1" s="1"/>
  <c r="C108" i="9" s="1"/>
  <c r="Z48" i="1"/>
  <c r="Z62" i="1" s="1"/>
  <c r="E757" i="1" s="1"/>
  <c r="AR48" i="1"/>
  <c r="AR62" i="1" s="1"/>
  <c r="I172" i="9" s="1"/>
  <c r="BH48" i="1"/>
  <c r="BH62" i="1" s="1"/>
  <c r="E791" i="1" s="1"/>
  <c r="BP48" i="1"/>
  <c r="BP62" i="1" s="1"/>
  <c r="E799" i="1" s="1"/>
  <c r="K48" i="1"/>
  <c r="K62" i="1" s="1"/>
  <c r="I48" i="1"/>
  <c r="I62" i="1" s="1"/>
  <c r="I12" i="9" s="1"/>
  <c r="AW48" i="1"/>
  <c r="AW62" i="1" s="1"/>
  <c r="E780" i="1" s="1"/>
  <c r="E48" i="1"/>
  <c r="E62" i="1" s="1"/>
  <c r="E736" i="1" s="1"/>
  <c r="BI48" i="1"/>
  <c r="BI62" i="1" s="1"/>
  <c r="E268" i="9" s="1"/>
  <c r="AU48" i="1"/>
  <c r="AU62" i="1" s="1"/>
  <c r="E778" i="1" s="1"/>
  <c r="N48" i="1"/>
  <c r="N62" i="1" s="1"/>
  <c r="G44" i="9" s="1"/>
  <c r="AD48" i="1"/>
  <c r="AD62" i="1" s="1"/>
  <c r="I108" i="9" s="1"/>
  <c r="AL48" i="1"/>
  <c r="AL62" i="1" s="1"/>
  <c r="C172" i="9" s="1"/>
  <c r="AT48" i="1"/>
  <c r="AT62" i="1" s="1"/>
  <c r="D204" i="9" s="1"/>
  <c r="BB48" i="1"/>
  <c r="BB62" i="1" s="1"/>
  <c r="E236" i="9" s="1"/>
  <c r="BJ48" i="1"/>
  <c r="BJ62" i="1" s="1"/>
  <c r="E793" i="1" s="1"/>
  <c r="BR48" i="1"/>
  <c r="BR62" i="1" s="1"/>
  <c r="G300" i="9" s="1"/>
  <c r="BY48" i="1"/>
  <c r="BY62" i="1" s="1"/>
  <c r="G332" i="9" s="1"/>
  <c r="AA48" i="1"/>
  <c r="AA62" i="1" s="1"/>
  <c r="F108" i="9" s="1"/>
  <c r="BO48" i="1"/>
  <c r="BO62" i="1" s="1"/>
  <c r="D300" i="9" s="1"/>
  <c r="Q48" i="1"/>
  <c r="Q62" i="1" s="1"/>
  <c r="BE48" i="1"/>
  <c r="BE62" i="1" s="1"/>
  <c r="E788" i="1" s="1"/>
  <c r="U48" i="1"/>
  <c r="U62" i="1" s="1"/>
  <c r="G76" i="9" s="1"/>
  <c r="O48" i="1"/>
  <c r="O62" i="1" s="1"/>
  <c r="E746" i="1" s="1"/>
  <c r="G48" i="1"/>
  <c r="G62" i="1" s="1"/>
  <c r="G12" i="9" s="1"/>
  <c r="AB48" i="1"/>
  <c r="AB62" i="1" s="1"/>
  <c r="G108" i="9" s="1"/>
  <c r="D816" i="1"/>
  <c r="AS48" i="1"/>
  <c r="AS62" i="1" s="1"/>
  <c r="F815" i="1"/>
  <c r="D815" i="1"/>
  <c r="G816" i="1"/>
  <c r="C430" i="1"/>
  <c r="I366" i="9"/>
  <c r="I381" i="9"/>
  <c r="Q816" i="1"/>
  <c r="E373" i="9"/>
  <c r="C575" i="1"/>
  <c r="C14" i="5"/>
  <c r="D428" i="1"/>
  <c r="D612" i="1"/>
  <c r="CF76" i="1"/>
  <c r="BO52" i="1" s="1"/>
  <c r="BO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J611" i="10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C429" i="10"/>
  <c r="D463" i="10"/>
  <c r="CF78" i="10"/>
  <c r="G611" i="10"/>
  <c r="Q815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D108" i="9" s="1"/>
  <c r="AQ48" i="1"/>
  <c r="AQ62" i="1" s="1"/>
  <c r="E774" i="1" s="1"/>
  <c r="S48" i="1"/>
  <c r="S62" i="1" s="1"/>
  <c r="CB48" i="1"/>
  <c r="CB62" i="1" s="1"/>
  <c r="C364" i="9" s="1"/>
  <c r="B444" i="1"/>
  <c r="D5" i="7"/>
  <c r="H611" i="10"/>
  <c r="C815" i="10"/>
  <c r="I815" i="1"/>
  <c r="G815" i="1"/>
  <c r="P815" i="1"/>
  <c r="Q815" i="1"/>
  <c r="R815" i="1"/>
  <c r="S815" i="1"/>
  <c r="G28" i="4"/>
  <c r="D462" i="10"/>
  <c r="E218" i="10"/>
  <c r="C477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B446" i="1"/>
  <c r="D242" i="1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P815" i="10"/>
  <c r="D611" i="10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N814" i="10"/>
  <c r="D435" i="10"/>
  <c r="D437" i="10"/>
  <c r="C428" i="10"/>
  <c r="C447" i="10"/>
  <c r="D366" i="10"/>
  <c r="D371" i="10" s="1"/>
  <c r="D390" i="10" s="1"/>
  <c r="D392" i="10" s="1"/>
  <c r="D395" i="10" s="1"/>
  <c r="C519" i="10"/>
  <c r="C646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72" i="10" l="1"/>
  <c r="C668" i="10" s="1"/>
  <c r="C699" i="10"/>
  <c r="E736" i="10"/>
  <c r="E757" i="10"/>
  <c r="H204" i="9"/>
  <c r="BY72" i="10"/>
  <c r="C644" i="10" s="1"/>
  <c r="L646" i="10" s="1"/>
  <c r="E795" i="10"/>
  <c r="E750" i="10"/>
  <c r="N72" i="10"/>
  <c r="C506" i="10" s="1"/>
  <c r="G506" i="10" s="1"/>
  <c r="C300" i="9"/>
  <c r="D364" i="9"/>
  <c r="E752" i="10"/>
  <c r="E755" i="1"/>
  <c r="H510" i="10"/>
  <c r="E773" i="10"/>
  <c r="C707" i="10"/>
  <c r="C682" i="10"/>
  <c r="E748" i="10"/>
  <c r="E765" i="10"/>
  <c r="E12" i="9"/>
  <c r="E737" i="1"/>
  <c r="E769" i="10"/>
  <c r="E742" i="10"/>
  <c r="AK72" i="10"/>
  <c r="C701" i="10" s="1"/>
  <c r="C332" i="9"/>
  <c r="E791" i="10"/>
  <c r="C547" i="10"/>
  <c r="E783" i="10"/>
  <c r="E759" i="10"/>
  <c r="E765" i="1"/>
  <c r="H72" i="10"/>
  <c r="C672" i="10" s="1"/>
  <c r="E740" i="10"/>
  <c r="D339" i="1"/>
  <c r="C102" i="8" s="1"/>
  <c r="U72" i="10"/>
  <c r="C513" i="10" s="1"/>
  <c r="AG72" i="10"/>
  <c r="C525" i="10" s="1"/>
  <c r="AR52" i="10"/>
  <c r="AR67" i="10" s="1"/>
  <c r="J774" i="10" s="1"/>
  <c r="E783" i="1"/>
  <c r="E803" i="10"/>
  <c r="N815" i="10"/>
  <c r="F268" i="9"/>
  <c r="C496" i="10"/>
  <c r="G496" i="10" s="1"/>
  <c r="C12" i="9"/>
  <c r="C703" i="10"/>
  <c r="Q72" i="10"/>
  <c r="C681" i="10" s="1"/>
  <c r="E808" i="1"/>
  <c r="E754" i="10"/>
  <c r="I236" i="9"/>
  <c r="AU72" i="10"/>
  <c r="E777" i="10"/>
  <c r="C464" i="10"/>
  <c r="E204" i="9"/>
  <c r="E777" i="1"/>
  <c r="C670" i="10"/>
  <c r="E740" i="1"/>
  <c r="I268" i="9"/>
  <c r="P72" i="10"/>
  <c r="C508" i="10" s="1"/>
  <c r="E737" i="10"/>
  <c r="E771" i="10"/>
  <c r="E743" i="10"/>
  <c r="E755" i="10"/>
  <c r="I204" i="9"/>
  <c r="E332" i="9"/>
  <c r="H44" i="9"/>
  <c r="H76" i="9"/>
  <c r="E761" i="1"/>
  <c r="D464" i="10"/>
  <c r="E798" i="1"/>
  <c r="C140" i="9"/>
  <c r="D140" i="9"/>
  <c r="E300" i="9"/>
  <c r="E749" i="1"/>
  <c r="G140" i="9"/>
  <c r="E779" i="10"/>
  <c r="BO71" i="1"/>
  <c r="C560" i="1" s="1"/>
  <c r="E764" i="1"/>
  <c r="E779" i="1"/>
  <c r="E787" i="1"/>
  <c r="BO72" i="10"/>
  <c r="E797" i="10"/>
  <c r="BG72" i="10"/>
  <c r="E789" i="10"/>
  <c r="E739" i="10"/>
  <c r="D373" i="1"/>
  <c r="C126" i="8" s="1"/>
  <c r="BH52" i="10"/>
  <c r="BH67" i="10" s="1"/>
  <c r="J790" i="10" s="1"/>
  <c r="E753" i="10"/>
  <c r="H268" i="9"/>
  <c r="E771" i="1"/>
  <c r="E741" i="1"/>
  <c r="E745" i="10"/>
  <c r="E773" i="1"/>
  <c r="F172" i="9"/>
  <c r="J52" i="10"/>
  <c r="J67" i="10" s="1"/>
  <c r="J740" i="10" s="1"/>
  <c r="C676" i="10"/>
  <c r="I140" i="9"/>
  <c r="E44" i="9"/>
  <c r="BS72" i="10"/>
  <c r="E801" i="10"/>
  <c r="D332" i="9"/>
  <c r="BQ72" i="10"/>
  <c r="C622" i="10" s="1"/>
  <c r="S72" i="10"/>
  <c r="C683" i="10" s="1"/>
  <c r="D52" i="1"/>
  <c r="D67" i="1" s="1"/>
  <c r="D17" i="9" s="1"/>
  <c r="H236" i="9"/>
  <c r="E775" i="1"/>
  <c r="BM52" i="1"/>
  <c r="BM67" i="1" s="1"/>
  <c r="BM71" i="1" s="1"/>
  <c r="C638" i="1" s="1"/>
  <c r="BZ52" i="10"/>
  <c r="BZ67" i="10" s="1"/>
  <c r="J808" i="10" s="1"/>
  <c r="E759" i="1"/>
  <c r="E752" i="1"/>
  <c r="H300" i="9"/>
  <c r="E758" i="1"/>
  <c r="E785" i="1"/>
  <c r="E745" i="1"/>
  <c r="H140" i="9"/>
  <c r="E800" i="1"/>
  <c r="BK72" i="10"/>
  <c r="E793" i="10"/>
  <c r="AE72" i="10"/>
  <c r="E761" i="10"/>
  <c r="C62" i="10"/>
  <c r="CE48" i="10"/>
  <c r="E741" i="10"/>
  <c r="AS72" i="10"/>
  <c r="C537" i="10" s="1"/>
  <c r="G537" i="10" s="1"/>
  <c r="AP52" i="10"/>
  <c r="AP67" i="10" s="1"/>
  <c r="J772" i="10" s="1"/>
  <c r="I52" i="10"/>
  <c r="I67" i="10" s="1"/>
  <c r="J739" i="10" s="1"/>
  <c r="E735" i="1"/>
  <c r="E810" i="1"/>
  <c r="I300" i="9"/>
  <c r="BE72" i="10"/>
  <c r="E787" i="10"/>
  <c r="G204" i="9"/>
  <c r="AB52" i="10"/>
  <c r="AB67" i="10" s="1"/>
  <c r="J758" i="10" s="1"/>
  <c r="BV52" i="10"/>
  <c r="BV67" i="10" s="1"/>
  <c r="J804" i="10" s="1"/>
  <c r="Q52" i="10"/>
  <c r="Q67" i="10" s="1"/>
  <c r="J747" i="10" s="1"/>
  <c r="E784" i="1"/>
  <c r="D268" i="9"/>
  <c r="E790" i="1"/>
  <c r="BW72" i="10"/>
  <c r="E805" i="10"/>
  <c r="AY72" i="10"/>
  <c r="E781" i="10"/>
  <c r="E72" i="10"/>
  <c r="E735" i="10"/>
  <c r="E742" i="1"/>
  <c r="C76" i="9"/>
  <c r="E792" i="1"/>
  <c r="E801" i="1"/>
  <c r="E769" i="1"/>
  <c r="E748" i="1"/>
  <c r="F332" i="9"/>
  <c r="E738" i="1"/>
  <c r="D44" i="9"/>
  <c r="C204" i="9"/>
  <c r="E776" i="1"/>
  <c r="E108" i="9"/>
  <c r="H172" i="9"/>
  <c r="E756" i="1"/>
  <c r="I277" i="9"/>
  <c r="CE62" i="1"/>
  <c r="E744" i="1"/>
  <c r="CE48" i="1"/>
  <c r="C558" i="1"/>
  <c r="AY52" i="1"/>
  <c r="AY67" i="1" s="1"/>
  <c r="G52" i="1"/>
  <c r="G67" i="1" s="1"/>
  <c r="G71" i="1" s="1"/>
  <c r="C500" i="1" s="1"/>
  <c r="G500" i="1" s="1"/>
  <c r="BN52" i="1"/>
  <c r="BN67" i="1" s="1"/>
  <c r="C305" i="9" s="1"/>
  <c r="BQ52" i="1"/>
  <c r="BQ67" i="1" s="1"/>
  <c r="J800" i="1" s="1"/>
  <c r="BV52" i="1"/>
  <c r="BV67" i="1" s="1"/>
  <c r="D337" i="9" s="1"/>
  <c r="AX52" i="1"/>
  <c r="AX67" i="1" s="1"/>
  <c r="H209" i="9" s="1"/>
  <c r="T52" i="1"/>
  <c r="T67" i="1" s="1"/>
  <c r="J751" i="1" s="1"/>
  <c r="BF52" i="1"/>
  <c r="BF67" i="1" s="1"/>
  <c r="BF71" i="1" s="1"/>
  <c r="I245" i="9" s="1"/>
  <c r="BP52" i="1"/>
  <c r="BP67" i="1" s="1"/>
  <c r="H52" i="1"/>
  <c r="H67" i="1" s="1"/>
  <c r="H17" i="9" s="1"/>
  <c r="BE52" i="1"/>
  <c r="BE67" i="1" s="1"/>
  <c r="BE71" i="1" s="1"/>
  <c r="AK52" i="1"/>
  <c r="AK67" i="1" s="1"/>
  <c r="AW52" i="1"/>
  <c r="AW67" i="1" s="1"/>
  <c r="BY52" i="1"/>
  <c r="BY67" i="1" s="1"/>
  <c r="AM52" i="1"/>
  <c r="AM67" i="1" s="1"/>
  <c r="J770" i="1" s="1"/>
  <c r="J52" i="1"/>
  <c r="J67" i="1" s="1"/>
  <c r="C49" i="9" s="1"/>
  <c r="AG52" i="1"/>
  <c r="AG67" i="1" s="1"/>
  <c r="AG71" i="1" s="1"/>
  <c r="C526" i="1" s="1"/>
  <c r="G526" i="1" s="1"/>
  <c r="P52" i="1"/>
  <c r="P67" i="1" s="1"/>
  <c r="I49" i="9" s="1"/>
  <c r="BR52" i="1"/>
  <c r="BR67" i="1" s="1"/>
  <c r="BR71" i="1" s="1"/>
  <c r="AA52" i="1"/>
  <c r="AA67" i="1" s="1"/>
  <c r="M52" i="1"/>
  <c r="M67" i="1" s="1"/>
  <c r="F49" i="9" s="1"/>
  <c r="CB52" i="1"/>
  <c r="CB67" i="1" s="1"/>
  <c r="C369" i="9" s="1"/>
  <c r="F52" i="1"/>
  <c r="F67" i="1" s="1"/>
  <c r="F71" i="1" s="1"/>
  <c r="F21" i="9" s="1"/>
  <c r="BD52" i="1"/>
  <c r="BD67" i="1" s="1"/>
  <c r="E305" i="9"/>
  <c r="AF52" i="1"/>
  <c r="AF67" i="1" s="1"/>
  <c r="AF71" i="1" s="1"/>
  <c r="C697" i="1" s="1"/>
  <c r="BX52" i="1"/>
  <c r="BX67" i="1" s="1"/>
  <c r="J807" i="1" s="1"/>
  <c r="V52" i="1"/>
  <c r="V67" i="1" s="1"/>
  <c r="AJ52" i="1"/>
  <c r="AJ67" i="1" s="1"/>
  <c r="AB52" i="1"/>
  <c r="AB67" i="1" s="1"/>
  <c r="J759" i="1" s="1"/>
  <c r="BT52" i="1"/>
  <c r="BT67" i="1" s="1"/>
  <c r="J803" i="1" s="1"/>
  <c r="AN52" i="1"/>
  <c r="AN67" i="1" s="1"/>
  <c r="AH52" i="1"/>
  <c r="AH67" i="1" s="1"/>
  <c r="E811" i="1"/>
  <c r="F76" i="9"/>
  <c r="E751" i="1"/>
  <c r="J798" i="1"/>
  <c r="D305" i="9"/>
  <c r="C514" i="10"/>
  <c r="C686" i="10"/>
  <c r="C687" i="10"/>
  <c r="BX52" i="10"/>
  <c r="BX67" i="10" s="1"/>
  <c r="J806" i="10" s="1"/>
  <c r="AT52" i="10"/>
  <c r="AT67" i="10" s="1"/>
  <c r="J776" i="10" s="1"/>
  <c r="Y52" i="10"/>
  <c r="Y67" i="10" s="1"/>
  <c r="J755" i="10" s="1"/>
  <c r="N815" i="1"/>
  <c r="F511" i="1"/>
  <c r="H511" i="1"/>
  <c r="H501" i="1"/>
  <c r="F501" i="1"/>
  <c r="F497" i="1"/>
  <c r="H497" i="1"/>
  <c r="E750" i="1"/>
  <c r="E76" i="9"/>
  <c r="D172" i="9"/>
  <c r="E770" i="1"/>
  <c r="H332" i="9"/>
  <c r="E809" i="1"/>
  <c r="C516" i="10"/>
  <c r="C688" i="10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C694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545" i="1" s="1"/>
  <c r="G545" i="1" s="1"/>
  <c r="N52" i="1"/>
  <c r="N67" i="1" s="1"/>
  <c r="N71" i="1" s="1"/>
  <c r="C507" i="1" s="1"/>
  <c r="G507" i="1" s="1"/>
  <c r="CA52" i="1"/>
  <c r="CA67" i="1" s="1"/>
  <c r="CA71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E341" i="9" s="1"/>
  <c r="BI52" i="1"/>
  <c r="BI67" i="1" s="1"/>
  <c r="BI71" i="1" s="1"/>
  <c r="C554" i="1" s="1"/>
  <c r="K52" i="1"/>
  <c r="K67" i="1" s="1"/>
  <c r="K71" i="1" s="1"/>
  <c r="C515" i="10"/>
  <c r="H515" i="10" s="1"/>
  <c r="D465" i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I21" i="9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AB72" i="10"/>
  <c r="E758" i="10"/>
  <c r="AR72" i="10"/>
  <c r="E774" i="10"/>
  <c r="BP72" i="10"/>
  <c r="E798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E768" i="10"/>
  <c r="AT72" i="10"/>
  <c r="E776" i="10"/>
  <c r="BB72" i="10"/>
  <c r="E784" i="10"/>
  <c r="BJ72" i="10"/>
  <c r="E792" i="10"/>
  <c r="BR72" i="10"/>
  <c r="E800" i="10"/>
  <c r="BZ72" i="10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E766" i="10"/>
  <c r="BH72" i="10"/>
  <c r="E790" i="10"/>
  <c r="C545" i="10"/>
  <c r="C629" i="10"/>
  <c r="J629" i="10" s="1"/>
  <c r="C565" i="10"/>
  <c r="C640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E760" i="10"/>
  <c r="AN72" i="10"/>
  <c r="E770" i="10"/>
  <c r="BD72" i="10"/>
  <c r="E786" i="10"/>
  <c r="BT72" i="10"/>
  <c r="E802" i="10"/>
  <c r="CB72" i="10"/>
  <c r="E810" i="10"/>
  <c r="C684" i="10"/>
  <c r="C512" i="10"/>
  <c r="H498" i="1"/>
  <c r="F498" i="1"/>
  <c r="C675" i="10"/>
  <c r="C503" i="10"/>
  <c r="G503" i="10" s="1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E782" i="10"/>
  <c r="BX72" i="10"/>
  <c r="E806" i="10"/>
  <c r="F516" i="1"/>
  <c r="H516" i="1"/>
  <c r="C673" i="10"/>
  <c r="C501" i="10"/>
  <c r="G501" i="10" s="1"/>
  <c r="AO52" i="10"/>
  <c r="AO67" i="10" s="1"/>
  <c r="J771" i="10" s="1"/>
  <c r="AF72" i="10"/>
  <c r="E762" i="10"/>
  <c r="AV72" i="10"/>
  <c r="E778" i="10"/>
  <c r="BL72" i="10"/>
  <c r="E794" i="10"/>
  <c r="Z72" i="10"/>
  <c r="E756" i="10"/>
  <c r="AH72" i="10"/>
  <c r="E764" i="10"/>
  <c r="AP72" i="10"/>
  <c r="E772" i="10"/>
  <c r="AX72" i="10"/>
  <c r="E780" i="10"/>
  <c r="BF72" i="10"/>
  <c r="E788" i="10"/>
  <c r="BN72" i="10"/>
  <c r="E796" i="10"/>
  <c r="BV72" i="10"/>
  <c r="E804" i="10"/>
  <c r="CC72" i="10"/>
  <c r="E811" i="10"/>
  <c r="F540" i="1"/>
  <c r="H540" i="1"/>
  <c r="F532" i="1"/>
  <c r="H532" i="1"/>
  <c r="H524" i="1"/>
  <c r="F524" i="1"/>
  <c r="C507" i="10"/>
  <c r="C679" i="10"/>
  <c r="F550" i="1"/>
  <c r="H550" i="1"/>
  <c r="C569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678" i="10" l="1"/>
  <c r="C482" i="1"/>
  <c r="F277" i="9"/>
  <c r="C529" i="10"/>
  <c r="G529" i="10" s="1"/>
  <c r="C551" i="1"/>
  <c r="C680" i="10"/>
  <c r="D213" i="9"/>
  <c r="G53" i="9"/>
  <c r="D177" i="9"/>
  <c r="G305" i="9"/>
  <c r="C697" i="10"/>
  <c r="C670" i="1"/>
  <c r="C685" i="10"/>
  <c r="C627" i="1"/>
  <c r="J788" i="1"/>
  <c r="J737" i="1"/>
  <c r="C509" i="10"/>
  <c r="H509" i="10" s="1"/>
  <c r="C500" i="10"/>
  <c r="G500" i="10" s="1"/>
  <c r="D391" i="1"/>
  <c r="C142" i="8" s="1"/>
  <c r="AM71" i="1"/>
  <c r="C704" i="1" s="1"/>
  <c r="F17" i="9"/>
  <c r="F337" i="9"/>
  <c r="I117" i="9"/>
  <c r="F213" i="9"/>
  <c r="C688" i="1"/>
  <c r="C511" i="10"/>
  <c r="H511" i="10" s="1"/>
  <c r="I241" i="9"/>
  <c r="T71" i="1"/>
  <c r="F85" i="9" s="1"/>
  <c r="C679" i="1"/>
  <c r="C711" i="1"/>
  <c r="C713" i="1"/>
  <c r="C709" i="10"/>
  <c r="E21" i="9"/>
  <c r="C711" i="10"/>
  <c r="C539" i="10"/>
  <c r="G539" i="10" s="1"/>
  <c r="C555" i="1"/>
  <c r="J801" i="1"/>
  <c r="H241" i="9"/>
  <c r="I273" i="9"/>
  <c r="C643" i="1"/>
  <c r="J735" i="1"/>
  <c r="C698" i="1"/>
  <c r="J796" i="1"/>
  <c r="C626" i="10"/>
  <c r="C559" i="10"/>
  <c r="C568" i="1"/>
  <c r="I85" i="9"/>
  <c r="C628" i="1"/>
  <c r="C523" i="1"/>
  <c r="G523" i="1" s="1"/>
  <c r="G515" i="10"/>
  <c r="J739" i="1"/>
  <c r="D309" i="9"/>
  <c r="D373" i="9"/>
  <c r="C629" i="1"/>
  <c r="C561" i="10"/>
  <c r="C671" i="1"/>
  <c r="C707" i="1"/>
  <c r="J789" i="1"/>
  <c r="C563" i="10"/>
  <c r="C638" i="10"/>
  <c r="C551" i="10"/>
  <c r="C617" i="10"/>
  <c r="C674" i="1"/>
  <c r="C535" i="1"/>
  <c r="G535" i="1" s="1"/>
  <c r="C700" i="1"/>
  <c r="C574" i="1"/>
  <c r="G17" i="9"/>
  <c r="C525" i="1"/>
  <c r="G525" i="1" s="1"/>
  <c r="D71" i="1"/>
  <c r="C528" i="1"/>
  <c r="G528" i="1" s="1"/>
  <c r="J738" i="1"/>
  <c r="D149" i="9"/>
  <c r="P71" i="1"/>
  <c r="I53" i="9" s="1"/>
  <c r="J763" i="1"/>
  <c r="CB71" i="1"/>
  <c r="C373" i="9" s="1"/>
  <c r="D145" i="9"/>
  <c r="J747" i="1"/>
  <c r="C514" i="1"/>
  <c r="G514" i="1" s="1"/>
  <c r="C499" i="1"/>
  <c r="G499" i="1" s="1"/>
  <c r="C618" i="1"/>
  <c r="C572" i="1"/>
  <c r="I341" i="9"/>
  <c r="C647" i="1"/>
  <c r="H181" i="9"/>
  <c r="C536" i="1"/>
  <c r="G536" i="1" s="1"/>
  <c r="F181" i="9"/>
  <c r="C534" i="1"/>
  <c r="G534" i="1" s="1"/>
  <c r="C706" i="1"/>
  <c r="C547" i="1"/>
  <c r="C632" i="1"/>
  <c r="E245" i="9"/>
  <c r="C117" i="9"/>
  <c r="C689" i="1"/>
  <c r="C517" i="1"/>
  <c r="G517" i="1" s="1"/>
  <c r="C639" i="1"/>
  <c r="H309" i="9"/>
  <c r="C564" i="1"/>
  <c r="C691" i="1"/>
  <c r="E117" i="9"/>
  <c r="C557" i="1"/>
  <c r="C637" i="1"/>
  <c r="H277" i="9"/>
  <c r="C540" i="1"/>
  <c r="G540" i="1" s="1"/>
  <c r="E213" i="9"/>
  <c r="C712" i="1"/>
  <c r="G309" i="9"/>
  <c r="C626" i="1"/>
  <c r="C563" i="1"/>
  <c r="C614" i="1"/>
  <c r="D615" i="1" s="1"/>
  <c r="D644" i="1" s="1"/>
  <c r="C550" i="1"/>
  <c r="G550" i="1" s="1"/>
  <c r="H245" i="9"/>
  <c r="C85" i="9"/>
  <c r="C682" i="1"/>
  <c r="C510" i="1"/>
  <c r="G510" i="1" s="1"/>
  <c r="C690" i="1"/>
  <c r="C518" i="1"/>
  <c r="G518" i="1" s="1"/>
  <c r="D117" i="9"/>
  <c r="C524" i="1"/>
  <c r="G524" i="1" s="1"/>
  <c r="C696" i="1"/>
  <c r="C149" i="9"/>
  <c r="C676" i="1"/>
  <c r="C504" i="1"/>
  <c r="G504" i="1" s="1"/>
  <c r="D53" i="9"/>
  <c r="F145" i="9"/>
  <c r="AH71" i="1"/>
  <c r="G209" i="9"/>
  <c r="AW71" i="1"/>
  <c r="J799" i="1"/>
  <c r="BP71" i="1"/>
  <c r="J782" i="1"/>
  <c r="AY71" i="1"/>
  <c r="M71" i="1"/>
  <c r="F53" i="9" s="1"/>
  <c r="C710" i="1"/>
  <c r="C213" i="9"/>
  <c r="C538" i="1"/>
  <c r="G538" i="1" s="1"/>
  <c r="C549" i="10"/>
  <c r="C613" i="10"/>
  <c r="C546" i="1"/>
  <c r="G546" i="1" s="1"/>
  <c r="C630" i="1"/>
  <c r="D245" i="9"/>
  <c r="C508" i="1"/>
  <c r="G508" i="1" s="1"/>
  <c r="C502" i="1"/>
  <c r="G502" i="1" s="1"/>
  <c r="C245" i="9"/>
  <c r="C686" i="1"/>
  <c r="J771" i="1"/>
  <c r="AN71" i="1"/>
  <c r="G241" i="9"/>
  <c r="BD71" i="1"/>
  <c r="J758" i="1"/>
  <c r="AA71" i="1"/>
  <c r="I145" i="9"/>
  <c r="AK71" i="1"/>
  <c r="I181" i="9"/>
  <c r="C677" i="1"/>
  <c r="E53" i="9"/>
  <c r="C669" i="10"/>
  <c r="C497" i="10"/>
  <c r="C567" i="10"/>
  <c r="C642" i="10"/>
  <c r="C555" i="10"/>
  <c r="C634" i="10"/>
  <c r="BT71" i="1"/>
  <c r="I209" i="9"/>
  <c r="C511" i="1"/>
  <c r="G511" i="1" s="1"/>
  <c r="C683" i="1"/>
  <c r="D85" i="9"/>
  <c r="E149" i="9"/>
  <c r="G113" i="9"/>
  <c r="AB71" i="1"/>
  <c r="J797" i="1"/>
  <c r="BN71" i="1"/>
  <c r="BQ71" i="1"/>
  <c r="BV71" i="1"/>
  <c r="E733" i="10"/>
  <c r="E814" i="10" s="1"/>
  <c r="CE62" i="10"/>
  <c r="C72" i="10"/>
  <c r="J71" i="1"/>
  <c r="J753" i="1"/>
  <c r="V71" i="1"/>
  <c r="C680" i="1"/>
  <c r="C641" i="1"/>
  <c r="C341" i="9"/>
  <c r="C566" i="1"/>
  <c r="D277" i="9"/>
  <c r="H145" i="9"/>
  <c r="AJ71" i="1"/>
  <c r="C553" i="1"/>
  <c r="J808" i="1"/>
  <c r="BY71" i="1"/>
  <c r="J781" i="1"/>
  <c r="AX71" i="1"/>
  <c r="C552" i="1"/>
  <c r="C709" i="1"/>
  <c r="BX71" i="1"/>
  <c r="C569" i="1" s="1"/>
  <c r="C624" i="10"/>
  <c r="G624" i="10" s="1"/>
  <c r="C543" i="10"/>
  <c r="H71" i="1"/>
  <c r="C523" i="10"/>
  <c r="C695" i="10"/>
  <c r="C672" i="1"/>
  <c r="C519" i="1"/>
  <c r="G519" i="1" s="1"/>
  <c r="G21" i="9"/>
  <c r="C531" i="1"/>
  <c r="G531" i="1" s="1"/>
  <c r="C703" i="1"/>
  <c r="E277" i="9"/>
  <c r="C634" i="1"/>
  <c r="C708" i="1"/>
  <c r="E816" i="1"/>
  <c r="E815" i="1"/>
  <c r="I364" i="9"/>
  <c r="C428" i="1"/>
  <c r="F113" i="9"/>
  <c r="J744" i="1"/>
  <c r="G337" i="9"/>
  <c r="J767" i="1"/>
  <c r="J811" i="1"/>
  <c r="F81" i="9"/>
  <c r="J765" i="1"/>
  <c r="F305" i="9"/>
  <c r="J805" i="1"/>
  <c r="J741" i="1"/>
  <c r="J787" i="1"/>
  <c r="J768" i="1"/>
  <c r="J780" i="1"/>
  <c r="C522" i="1"/>
  <c r="G522" i="1" s="1"/>
  <c r="E145" i="9"/>
  <c r="J764" i="1"/>
  <c r="H81" i="9"/>
  <c r="I305" i="9"/>
  <c r="H117" i="9"/>
  <c r="E177" i="9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G514" i="10"/>
  <c r="H514" i="10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G516" i="10"/>
  <c r="H516" i="10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/>
  <c r="F510" i="1"/>
  <c r="H510" i="1"/>
  <c r="F513" i="1"/>
  <c r="H513" i="1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H529" i="10" l="1"/>
  <c r="C685" i="1"/>
  <c r="C532" i="1"/>
  <c r="G532" i="1" s="1"/>
  <c r="D181" i="9"/>
  <c r="C513" i="1"/>
  <c r="G513" i="1" s="1"/>
  <c r="G509" i="10"/>
  <c r="D393" i="1"/>
  <c r="D396" i="1" s="1"/>
  <c r="C151" i="8" s="1"/>
  <c r="C644" i="1"/>
  <c r="H500" i="10"/>
  <c r="G511" i="10"/>
  <c r="C509" i="1"/>
  <c r="G509" i="1" s="1"/>
  <c r="C681" i="1"/>
  <c r="C573" i="1"/>
  <c r="C622" i="1"/>
  <c r="C506" i="1"/>
  <c r="G506" i="1" s="1"/>
  <c r="C669" i="1"/>
  <c r="D21" i="9"/>
  <c r="C497" i="1"/>
  <c r="G497" i="1" s="1"/>
  <c r="C616" i="1"/>
  <c r="H213" i="9"/>
  <c r="C543" i="1"/>
  <c r="C687" i="1"/>
  <c r="C515" i="1"/>
  <c r="G515" i="1" s="1"/>
  <c r="H85" i="9"/>
  <c r="C619" i="1"/>
  <c r="C559" i="1"/>
  <c r="C309" i="9"/>
  <c r="C530" i="1"/>
  <c r="G530" i="1" s="1"/>
  <c r="I149" i="9"/>
  <c r="C702" i="1"/>
  <c r="C668" i="1"/>
  <c r="C496" i="1"/>
  <c r="G496" i="1" s="1"/>
  <c r="C21" i="9"/>
  <c r="G523" i="10"/>
  <c r="H523" i="10"/>
  <c r="C640" i="1"/>
  <c r="C565" i="1"/>
  <c r="I309" i="9"/>
  <c r="G213" i="9"/>
  <c r="C542" i="1"/>
  <c r="C631" i="1"/>
  <c r="C501" i="1"/>
  <c r="G501" i="1" s="1"/>
  <c r="H21" i="9"/>
  <c r="C673" i="1"/>
  <c r="C570" i="1"/>
  <c r="C645" i="1"/>
  <c r="G341" i="9"/>
  <c r="C503" i="1"/>
  <c r="G503" i="1" s="1"/>
  <c r="C53" i="9"/>
  <c r="C675" i="1"/>
  <c r="C642" i="1"/>
  <c r="D341" i="9"/>
  <c r="C567" i="1"/>
  <c r="G117" i="9"/>
  <c r="C521" i="1"/>
  <c r="G521" i="1" s="1"/>
  <c r="C693" i="1"/>
  <c r="G497" i="10"/>
  <c r="H497" i="10"/>
  <c r="C520" i="1"/>
  <c r="G520" i="1" s="1"/>
  <c r="C692" i="1"/>
  <c r="F117" i="9"/>
  <c r="E181" i="9"/>
  <c r="C533" i="1"/>
  <c r="G533" i="1" s="1"/>
  <c r="C705" i="1"/>
  <c r="G702" i="10"/>
  <c r="G685" i="10"/>
  <c r="G694" i="10"/>
  <c r="G682" i="10"/>
  <c r="G631" i="10"/>
  <c r="G667" i="10"/>
  <c r="G679" i="10"/>
  <c r="G708" i="10"/>
  <c r="G637" i="10"/>
  <c r="G671" i="10"/>
  <c r="G677" i="10"/>
  <c r="G703" i="10"/>
  <c r="G670" i="10"/>
  <c r="G673" i="10"/>
  <c r="G674" i="10"/>
  <c r="G626" i="10"/>
  <c r="G680" i="10"/>
  <c r="G709" i="10"/>
  <c r="G706" i="10"/>
  <c r="G698" i="10"/>
  <c r="G641" i="10"/>
  <c r="G710" i="10"/>
  <c r="G676" i="10"/>
  <c r="G636" i="10"/>
  <c r="G701" i="10"/>
  <c r="G668" i="10"/>
  <c r="G642" i="10"/>
  <c r="G681" i="10"/>
  <c r="G705" i="10"/>
  <c r="G643" i="10"/>
  <c r="G704" i="10"/>
  <c r="G696" i="10"/>
  <c r="G627" i="10"/>
  <c r="G691" i="10"/>
  <c r="G633" i="10"/>
  <c r="G669" i="10"/>
  <c r="G683" i="10"/>
  <c r="G700" i="10"/>
  <c r="G707" i="10"/>
  <c r="G689" i="10"/>
  <c r="G639" i="10"/>
  <c r="G688" i="10"/>
  <c r="G711" i="10"/>
  <c r="G644" i="10"/>
  <c r="G715" i="10"/>
  <c r="G638" i="10"/>
  <c r="G625" i="10"/>
  <c r="G672" i="10"/>
  <c r="G635" i="10"/>
  <c r="G675" i="10"/>
  <c r="G697" i="10"/>
  <c r="G695" i="10"/>
  <c r="G690" i="10"/>
  <c r="G686" i="10"/>
  <c r="G632" i="10"/>
  <c r="G629" i="10"/>
  <c r="G646" i="10"/>
  <c r="G712" i="10"/>
  <c r="G640" i="10"/>
  <c r="G645" i="10"/>
  <c r="G678" i="10"/>
  <c r="G687" i="10"/>
  <c r="G628" i="10"/>
  <c r="G693" i="10"/>
  <c r="G684" i="10"/>
  <c r="G692" i="10"/>
  <c r="G630" i="10"/>
  <c r="G634" i="10"/>
  <c r="G699" i="10"/>
  <c r="C427" i="10"/>
  <c r="C441" i="10" s="1"/>
  <c r="E815" i="10"/>
  <c r="CE72" i="10"/>
  <c r="C715" i="10" s="1"/>
  <c r="C549" i="1"/>
  <c r="G245" i="9"/>
  <c r="C624" i="1"/>
  <c r="H549" i="10"/>
  <c r="G549" i="10"/>
  <c r="C678" i="1"/>
  <c r="C701" i="1"/>
  <c r="C529" i="1"/>
  <c r="G529" i="1" s="1"/>
  <c r="H149" i="9"/>
  <c r="C625" i="1"/>
  <c r="C544" i="1"/>
  <c r="G544" i="1" s="1"/>
  <c r="I213" i="9"/>
  <c r="F341" i="9"/>
  <c r="H543" i="10"/>
  <c r="G543" i="10"/>
  <c r="C667" i="10"/>
  <c r="C714" i="10" s="1"/>
  <c r="C495" i="10"/>
  <c r="F309" i="9"/>
  <c r="C562" i="1"/>
  <c r="C623" i="1"/>
  <c r="D614" i="10"/>
  <c r="C647" i="10"/>
  <c r="M715" i="10" s="1"/>
  <c r="Z815" i="10" s="1"/>
  <c r="C561" i="1"/>
  <c r="C621" i="1"/>
  <c r="E309" i="9"/>
  <c r="C527" i="1"/>
  <c r="G527" i="1" s="1"/>
  <c r="F149" i="9"/>
  <c r="C699" i="1"/>
  <c r="D687" i="1"/>
  <c r="D672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5" i="1"/>
  <c r="D704" i="1"/>
  <c r="D623" i="1"/>
  <c r="D705" i="1"/>
  <c r="D675" i="1"/>
  <c r="D706" i="1"/>
  <c r="D684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92" i="1"/>
  <c r="D639" i="1"/>
  <c r="D699" i="1"/>
  <c r="D630" i="1"/>
  <c r="D676" i="1"/>
  <c r="D629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710" i="1"/>
  <c r="D622" i="1"/>
  <c r="D700" i="1"/>
  <c r="D628" i="1"/>
  <c r="D686" i="1"/>
  <c r="D711" i="1"/>
  <c r="D631" i="1"/>
  <c r="D682" i="1"/>
  <c r="J734" i="1"/>
  <c r="J815" i="1" s="1"/>
  <c r="CE67" i="1"/>
  <c r="CE71" i="1" s="1"/>
  <c r="C17" i="9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F623" i="10"/>
  <c r="F523" i="1"/>
  <c r="H523" i="1"/>
  <c r="F537" i="1"/>
  <c r="H537" i="1"/>
  <c r="F531" i="1"/>
  <c r="H531" i="1"/>
  <c r="J714" i="10"/>
  <c r="C648" i="1" l="1"/>
  <c r="M716" i="1" s="1"/>
  <c r="Y816" i="1" s="1"/>
  <c r="E612" i="1"/>
  <c r="C715" i="1"/>
  <c r="E623" i="1"/>
  <c r="E716" i="1" s="1"/>
  <c r="D715" i="1"/>
  <c r="C716" i="1"/>
  <c r="I373" i="9"/>
  <c r="E611" i="10"/>
  <c r="E691" i="10" s="1"/>
  <c r="H714" i="10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D617" i="10"/>
  <c r="D687" i="10"/>
  <c r="M687" i="10" s="1"/>
  <c r="Z753" i="10" s="1"/>
  <c r="D681" i="10"/>
  <c r="M681" i="10" s="1"/>
  <c r="Z747" i="10" s="1"/>
  <c r="D699" i="10"/>
  <c r="M699" i="10" s="1"/>
  <c r="Z765" i="10" s="1"/>
  <c r="D641" i="10"/>
  <c r="D693" i="10"/>
  <c r="M693" i="10" s="1"/>
  <c r="Z759" i="10" s="1"/>
  <c r="D633" i="10"/>
  <c r="D701" i="10"/>
  <c r="M701" i="10" s="1"/>
  <c r="Z767" i="10" s="1"/>
  <c r="D620" i="10"/>
  <c r="D710" i="10"/>
  <c r="M710" i="10" s="1"/>
  <c r="Z776" i="10" s="1"/>
  <c r="D671" i="10"/>
  <c r="M671" i="10" s="1"/>
  <c r="Z737" i="10" s="1"/>
  <c r="D678" i="10"/>
  <c r="M678" i="10" s="1"/>
  <c r="Z744" i="10" s="1"/>
  <c r="D675" i="10"/>
  <c r="M675" i="10" s="1"/>
  <c r="Z741" i="10" s="1"/>
  <c r="D691" i="10"/>
  <c r="M691" i="10" s="1"/>
  <c r="Z757" i="10" s="1"/>
  <c r="D707" i="10"/>
  <c r="M707" i="10" s="1"/>
  <c r="Z773" i="10" s="1"/>
  <c r="D615" i="10"/>
  <c r="D635" i="10"/>
  <c r="D639" i="10"/>
  <c r="D636" i="10"/>
  <c r="D629" i="10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690" i="10"/>
  <c r="M690" i="10" s="1"/>
  <c r="Z756" i="10" s="1"/>
  <c r="D708" i="10"/>
  <c r="M708" i="10" s="1"/>
  <c r="Z774" i="10" s="1"/>
  <c r="D685" i="10"/>
  <c r="M685" i="10" s="1"/>
  <c r="Z751" i="10" s="1"/>
  <c r="D676" i="10"/>
  <c r="M676" i="10" s="1"/>
  <c r="Z742" i="10" s="1"/>
  <c r="D677" i="10"/>
  <c r="M677" i="10" s="1"/>
  <c r="Z743" i="10" s="1"/>
  <c r="D679" i="10"/>
  <c r="M679" i="10" s="1"/>
  <c r="Z745" i="10" s="1"/>
  <c r="D645" i="10"/>
  <c r="D694" i="10"/>
  <c r="M694" i="10" s="1"/>
  <c r="Z760" i="10" s="1"/>
  <c r="D711" i="10"/>
  <c r="M711" i="10" s="1"/>
  <c r="Z777" i="10" s="1"/>
  <c r="D700" i="10"/>
  <c r="M700" i="10" s="1"/>
  <c r="Z766" i="10" s="1"/>
  <c r="D692" i="10"/>
  <c r="M692" i="10" s="1"/>
  <c r="Z758" i="10" s="1"/>
  <c r="D715" i="10"/>
  <c r="D638" i="10"/>
  <c r="D627" i="10"/>
  <c r="D623" i="10"/>
  <c r="D670" i="10"/>
  <c r="M670" i="10" s="1"/>
  <c r="Z736" i="10" s="1"/>
  <c r="D703" i="10"/>
  <c r="M703" i="10" s="1"/>
  <c r="Z769" i="10" s="1"/>
  <c r="D646" i="10"/>
  <c r="D622" i="10"/>
  <c r="D689" i="10"/>
  <c r="M689" i="10" s="1"/>
  <c r="Z755" i="10" s="1"/>
  <c r="H495" i="10"/>
  <c r="G495" i="10"/>
  <c r="G714" i="10"/>
  <c r="E710" i="1"/>
  <c r="C433" i="1"/>
  <c r="C441" i="1" s="1"/>
  <c r="J816" i="1"/>
  <c r="I369" i="9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82" i="1" l="1"/>
  <c r="E686" i="1"/>
  <c r="E673" i="1"/>
  <c r="E672" i="10"/>
  <c r="E690" i="1"/>
  <c r="E713" i="1"/>
  <c r="E706" i="1"/>
  <c r="E628" i="1"/>
  <c r="E668" i="1"/>
  <c r="E709" i="1"/>
  <c r="E694" i="1"/>
  <c r="E684" i="1"/>
  <c r="E674" i="1"/>
  <c r="E705" i="1"/>
  <c r="E699" i="1"/>
  <c r="E630" i="1"/>
  <c r="E636" i="1"/>
  <c r="E625" i="1"/>
  <c r="E703" i="10"/>
  <c r="E695" i="10"/>
  <c r="E624" i="10"/>
  <c r="E637" i="10"/>
  <c r="E638" i="10"/>
  <c r="E626" i="1"/>
  <c r="E624" i="1"/>
  <c r="F624" i="1" s="1"/>
  <c r="F701" i="1" s="1"/>
  <c r="E640" i="1"/>
  <c r="E670" i="1"/>
  <c r="E711" i="1"/>
  <c r="E641" i="1"/>
  <c r="E644" i="1"/>
  <c r="E678" i="1"/>
  <c r="E712" i="1"/>
  <c r="E712" i="10"/>
  <c r="E641" i="10"/>
  <c r="E700" i="1"/>
  <c r="E675" i="1"/>
  <c r="E643" i="1"/>
  <c r="E647" i="1"/>
  <c r="E645" i="1"/>
  <c r="E707" i="1"/>
  <c r="E708" i="1"/>
  <c r="E697" i="1"/>
  <c r="E633" i="1"/>
  <c r="E700" i="10"/>
  <c r="E630" i="10"/>
  <c r="E692" i="10"/>
  <c r="E667" i="10"/>
  <c r="E629" i="10"/>
  <c r="E642" i="10"/>
  <c r="E646" i="10"/>
  <c r="E699" i="10"/>
  <c r="E625" i="10"/>
  <c r="E704" i="10"/>
  <c r="E683" i="10"/>
  <c r="E674" i="10"/>
  <c r="E672" i="1"/>
  <c r="E669" i="1"/>
  <c r="E676" i="1"/>
  <c r="E685" i="1"/>
  <c r="E679" i="1"/>
  <c r="E689" i="1"/>
  <c r="E635" i="1"/>
  <c r="E692" i="1"/>
  <c r="E681" i="1"/>
  <c r="E671" i="1"/>
  <c r="E677" i="1"/>
  <c r="E701" i="1"/>
  <c r="E642" i="1"/>
  <c r="E646" i="1"/>
  <c r="E638" i="1"/>
  <c r="E634" i="1"/>
  <c r="E687" i="1"/>
  <c r="E631" i="10"/>
  <c r="E707" i="10"/>
  <c r="E633" i="10"/>
  <c r="E675" i="10"/>
  <c r="E711" i="10"/>
  <c r="E687" i="10"/>
  <c r="E709" i="10"/>
  <c r="E710" i="10"/>
  <c r="E623" i="10"/>
  <c r="E705" i="10"/>
  <c r="E680" i="10"/>
  <c r="E637" i="1"/>
  <c r="E696" i="1"/>
  <c r="E698" i="1"/>
  <c r="E702" i="1"/>
  <c r="E639" i="1"/>
  <c r="E688" i="1"/>
  <c r="E627" i="1"/>
  <c r="E695" i="1"/>
  <c r="E683" i="1"/>
  <c r="E691" i="1"/>
  <c r="E680" i="1"/>
  <c r="E631" i="1"/>
  <c r="E703" i="1"/>
  <c r="E704" i="1"/>
  <c r="E632" i="1"/>
  <c r="E629" i="1"/>
  <c r="E693" i="1"/>
  <c r="E627" i="10"/>
  <c r="E640" i="10"/>
  <c r="E668" i="10"/>
  <c r="E670" i="10"/>
  <c r="E708" i="10"/>
  <c r="E639" i="10"/>
  <c r="E643" i="10"/>
  <c r="E632" i="10"/>
  <c r="E678" i="10"/>
  <c r="E645" i="10"/>
  <c r="E636" i="10"/>
  <c r="E694" i="10"/>
  <c r="E644" i="10"/>
  <c r="E671" i="10"/>
  <c r="E684" i="10"/>
  <c r="E669" i="10"/>
  <c r="E682" i="10"/>
  <c r="E681" i="10"/>
  <c r="E628" i="10"/>
  <c r="E698" i="10"/>
  <c r="E679" i="10"/>
  <c r="E626" i="10"/>
  <c r="E688" i="10"/>
  <c r="E696" i="10"/>
  <c r="E634" i="10"/>
  <c r="E635" i="10"/>
  <c r="E697" i="10"/>
  <c r="E690" i="10"/>
  <c r="E693" i="10"/>
  <c r="E706" i="10"/>
  <c r="E701" i="10"/>
  <c r="E676" i="10"/>
  <c r="E686" i="10"/>
  <c r="E677" i="10"/>
  <c r="E702" i="10"/>
  <c r="E685" i="10"/>
  <c r="E673" i="10"/>
  <c r="E689" i="10"/>
  <c r="Z733" i="10"/>
  <c r="Z814" i="10" s="1"/>
  <c r="M714" i="10"/>
  <c r="D714" i="10"/>
  <c r="F640" i="1"/>
  <c r="F689" i="1"/>
  <c r="F698" i="1"/>
  <c r="F711" i="1"/>
  <c r="F714" i="10"/>
  <c r="F627" i="1" l="1"/>
  <c r="F702" i="1"/>
  <c r="F707" i="1"/>
  <c r="F644" i="1"/>
  <c r="F705" i="1"/>
  <c r="F694" i="1"/>
  <c r="F634" i="1"/>
  <c r="F631" i="1"/>
  <c r="F671" i="1"/>
  <c r="F642" i="1"/>
  <c r="F677" i="1"/>
  <c r="F675" i="1"/>
  <c r="F686" i="1"/>
  <c r="F635" i="1"/>
  <c r="F645" i="1"/>
  <c r="F680" i="1"/>
  <c r="F628" i="1"/>
  <c r="F712" i="1"/>
  <c r="F679" i="1"/>
  <c r="F674" i="1"/>
  <c r="F688" i="1"/>
  <c r="F692" i="1"/>
  <c r="F678" i="1"/>
  <c r="F687" i="1"/>
  <c r="F700" i="1"/>
  <c r="F670" i="1"/>
  <c r="F625" i="1"/>
  <c r="G625" i="1" s="1"/>
  <c r="G676" i="1" s="1"/>
  <c r="F668" i="1"/>
  <c r="F683" i="1"/>
  <c r="F673" i="1"/>
  <c r="F696" i="1"/>
  <c r="F709" i="1"/>
  <c r="F713" i="1"/>
  <c r="F626" i="1"/>
  <c r="F684" i="1"/>
  <c r="F630" i="1"/>
  <c r="F633" i="1"/>
  <c r="F685" i="1"/>
  <c r="F632" i="1"/>
  <c r="F691" i="1"/>
  <c r="F676" i="1"/>
  <c r="F643" i="1"/>
  <c r="F637" i="1"/>
  <c r="F710" i="1"/>
  <c r="F681" i="1"/>
  <c r="F672" i="1"/>
  <c r="F693" i="1"/>
  <c r="F708" i="1"/>
  <c r="F690" i="1"/>
  <c r="F716" i="1"/>
  <c r="F641" i="1"/>
  <c r="F636" i="1"/>
  <c r="F699" i="1"/>
  <c r="F703" i="1"/>
  <c r="F639" i="1"/>
  <c r="F682" i="1"/>
  <c r="F646" i="1"/>
  <c r="F669" i="1"/>
  <c r="F704" i="1"/>
  <c r="F629" i="1"/>
  <c r="F706" i="1"/>
  <c r="F647" i="1"/>
  <c r="F697" i="1"/>
  <c r="F638" i="1"/>
  <c r="F695" i="1"/>
  <c r="E715" i="1"/>
  <c r="E714" i="10"/>
  <c r="G642" i="1" l="1"/>
  <c r="G682" i="1"/>
  <c r="G670" i="1"/>
  <c r="G679" i="1"/>
  <c r="G675" i="1"/>
  <c r="G700" i="1"/>
  <c r="G711" i="1"/>
  <c r="G703" i="1"/>
  <c r="G669" i="1"/>
  <c r="G632" i="1"/>
  <c r="G644" i="1"/>
  <c r="G683" i="1"/>
  <c r="G696" i="1"/>
  <c r="G716" i="1"/>
  <c r="G697" i="1"/>
  <c r="G691" i="1"/>
  <c r="G637" i="1"/>
  <c r="G671" i="1"/>
  <c r="G678" i="1"/>
  <c r="G680" i="1"/>
  <c r="G639" i="1"/>
  <c r="G626" i="1"/>
  <c r="G695" i="1"/>
  <c r="G692" i="1"/>
  <c r="G705" i="1"/>
  <c r="G630" i="1"/>
  <c r="G646" i="1"/>
  <c r="G645" i="1"/>
  <c r="G628" i="1"/>
  <c r="G672" i="1"/>
  <c r="G627" i="1"/>
  <c r="G643" i="1"/>
  <c r="G699" i="1"/>
  <c r="G701" i="1"/>
  <c r="G647" i="1"/>
  <c r="G634" i="1"/>
  <c r="G641" i="1"/>
  <c r="G688" i="1"/>
  <c r="G693" i="1"/>
  <c r="G706" i="1"/>
  <c r="G631" i="1"/>
  <c r="G673" i="1"/>
  <c r="G668" i="1"/>
  <c r="G709" i="1"/>
  <c r="G690" i="1"/>
  <c r="G638" i="1"/>
  <c r="G710" i="1"/>
  <c r="G707" i="1"/>
  <c r="G633" i="1"/>
  <c r="G708" i="1"/>
  <c r="G629" i="1"/>
  <c r="G681" i="1"/>
  <c r="G677" i="1"/>
  <c r="G713" i="1"/>
  <c r="G685" i="1"/>
  <c r="G687" i="1"/>
  <c r="G698" i="1"/>
  <c r="G636" i="1"/>
  <c r="G640" i="1"/>
  <c r="G694" i="1"/>
  <c r="G635" i="1"/>
  <c r="G712" i="1"/>
  <c r="G686" i="1"/>
  <c r="G674" i="1"/>
  <c r="G684" i="1"/>
  <c r="G702" i="1"/>
  <c r="G689" i="1"/>
  <c r="G704" i="1"/>
  <c r="F715" i="1"/>
  <c r="G715" i="1" l="1"/>
  <c r="H628" i="1"/>
  <c r="H679" i="1" s="1"/>
  <c r="H707" i="1" l="1"/>
  <c r="H684" i="1"/>
  <c r="H677" i="1"/>
  <c r="H634" i="1"/>
  <c r="H710" i="1"/>
  <c r="H639" i="1"/>
  <c r="H640" i="1"/>
  <c r="H706" i="1"/>
  <c r="H700" i="1"/>
  <c r="H673" i="1"/>
  <c r="H641" i="1"/>
  <c r="H696" i="1"/>
  <c r="H705" i="1"/>
  <c r="H633" i="1"/>
  <c r="H672" i="1"/>
  <c r="H682" i="1"/>
  <c r="H704" i="1"/>
  <c r="H646" i="1"/>
  <c r="H690" i="1"/>
  <c r="H687" i="1"/>
  <c r="H644" i="1"/>
  <c r="H676" i="1"/>
  <c r="H645" i="1"/>
  <c r="H691" i="1"/>
  <c r="H669" i="1"/>
  <c r="H631" i="1"/>
  <c r="H647" i="1"/>
  <c r="H695" i="1"/>
  <c r="H670" i="1"/>
  <c r="H630" i="1"/>
  <c r="H629" i="1"/>
  <c r="I629" i="1" s="1"/>
  <c r="I676" i="1" s="1"/>
  <c r="H636" i="1"/>
  <c r="H689" i="1"/>
  <c r="H709" i="1"/>
  <c r="H708" i="1"/>
  <c r="H678" i="1"/>
  <c r="H638" i="1"/>
  <c r="H680" i="1"/>
  <c r="H671" i="1"/>
  <c r="H703" i="1"/>
  <c r="H685" i="1"/>
  <c r="H632" i="1"/>
  <c r="H686" i="1"/>
  <c r="H699" i="1"/>
  <c r="H692" i="1"/>
  <c r="H643" i="1"/>
  <c r="H635" i="1"/>
  <c r="H713" i="1"/>
  <c r="H697" i="1"/>
  <c r="H701" i="1"/>
  <c r="H688" i="1"/>
  <c r="H674" i="1"/>
  <c r="H683" i="1"/>
  <c r="H694" i="1"/>
  <c r="H712" i="1"/>
  <c r="H711" i="1"/>
  <c r="H693" i="1"/>
  <c r="H702" i="1"/>
  <c r="H642" i="1"/>
  <c r="H698" i="1"/>
  <c r="H668" i="1"/>
  <c r="H675" i="1"/>
  <c r="H637" i="1"/>
  <c r="H716" i="1"/>
  <c r="H681" i="1"/>
  <c r="I690" i="1" l="1"/>
  <c r="I711" i="1"/>
  <c r="I679" i="1"/>
  <c r="I680" i="1"/>
  <c r="I701" i="1"/>
  <c r="I692" i="1"/>
  <c r="I716" i="1"/>
  <c r="I706" i="1"/>
  <c r="I699" i="1"/>
  <c r="I669" i="1"/>
  <c r="I693" i="1"/>
  <c r="I703" i="1"/>
  <c r="I702" i="1"/>
  <c r="I688" i="1"/>
  <c r="I644" i="1"/>
  <c r="I630" i="1"/>
  <c r="J630" i="1" s="1"/>
  <c r="I631" i="1"/>
  <c r="I709" i="1"/>
  <c r="I633" i="1"/>
  <c r="I695" i="1"/>
  <c r="I647" i="1"/>
  <c r="I677" i="1"/>
  <c r="I685" i="1"/>
  <c r="I698" i="1"/>
  <c r="I668" i="1"/>
  <c r="I643" i="1"/>
  <c r="I684" i="1"/>
  <c r="I681" i="1"/>
  <c r="I704" i="1"/>
  <c r="I713" i="1"/>
  <c r="I708" i="1"/>
  <c r="I632" i="1"/>
  <c r="I674" i="1"/>
  <c r="I712" i="1"/>
  <c r="I638" i="1"/>
  <c r="I689" i="1"/>
  <c r="I675" i="1"/>
  <c r="I687" i="1"/>
  <c r="I682" i="1"/>
  <c r="I635" i="1"/>
  <c r="I710" i="1"/>
  <c r="I683" i="1"/>
  <c r="I637" i="1"/>
  <c r="I691" i="1"/>
  <c r="I673" i="1"/>
  <c r="I642" i="1"/>
  <c r="I640" i="1"/>
  <c r="I670" i="1"/>
  <c r="I694" i="1"/>
  <c r="I634" i="1"/>
  <c r="I678" i="1"/>
  <c r="I641" i="1"/>
  <c r="I636" i="1"/>
  <c r="I645" i="1"/>
  <c r="I672" i="1"/>
  <c r="I696" i="1"/>
  <c r="I705" i="1"/>
  <c r="I639" i="1"/>
  <c r="I707" i="1"/>
  <c r="I646" i="1"/>
  <c r="I686" i="1"/>
  <c r="I671" i="1"/>
  <c r="I697" i="1"/>
  <c r="I700" i="1"/>
  <c r="H715" i="1"/>
  <c r="I715" i="1" l="1"/>
  <c r="J713" i="1"/>
  <c r="J712" i="1"/>
  <c r="J638" i="1"/>
  <c r="J691" i="1"/>
  <c r="J689" i="1"/>
  <c r="J675" i="1"/>
  <c r="J696" i="1"/>
  <c r="J686" i="1"/>
  <c r="J635" i="1"/>
  <c r="J708" i="1"/>
  <c r="J639" i="1"/>
  <c r="J641" i="1"/>
  <c r="J697" i="1"/>
  <c r="J646" i="1"/>
  <c r="J699" i="1"/>
  <c r="J645" i="1"/>
  <c r="J692" i="1"/>
  <c r="J688" i="1"/>
  <c r="J632" i="1"/>
  <c r="J698" i="1"/>
  <c r="J642" i="1"/>
  <c r="J694" i="1"/>
  <c r="J678" i="1"/>
  <c r="J710" i="1"/>
  <c r="J647" i="1"/>
  <c r="J687" i="1"/>
  <c r="J643" i="1"/>
  <c r="J679" i="1"/>
  <c r="J693" i="1"/>
  <c r="J682" i="1"/>
  <c r="J716" i="1"/>
  <c r="J673" i="1"/>
  <c r="J681" i="1"/>
  <c r="J680" i="1"/>
  <c r="J633" i="1"/>
  <c r="J668" i="1"/>
  <c r="J706" i="1"/>
  <c r="J684" i="1"/>
  <c r="J670" i="1"/>
  <c r="J636" i="1"/>
  <c r="J672" i="1"/>
  <c r="J695" i="1"/>
  <c r="J676" i="1"/>
  <c r="J683" i="1"/>
  <c r="J702" i="1"/>
  <c r="J685" i="1"/>
  <c r="J644" i="1"/>
  <c r="J671" i="1"/>
  <c r="J674" i="1"/>
  <c r="J690" i="1"/>
  <c r="J703" i="1"/>
  <c r="J677" i="1"/>
  <c r="J637" i="1"/>
  <c r="J705" i="1"/>
  <c r="J640" i="1"/>
  <c r="J711" i="1"/>
  <c r="J709" i="1"/>
  <c r="J631" i="1"/>
  <c r="J707" i="1"/>
  <c r="J701" i="1"/>
  <c r="J669" i="1"/>
  <c r="J634" i="1"/>
  <c r="J700" i="1"/>
  <c r="J704" i="1"/>
  <c r="K644" i="1" l="1"/>
  <c r="K679" i="1" s="1"/>
  <c r="J715" i="1"/>
  <c r="L647" i="1"/>
  <c r="K698" i="1" l="1"/>
  <c r="K685" i="1"/>
  <c r="K690" i="1"/>
  <c r="K709" i="1"/>
  <c r="K692" i="1"/>
  <c r="K700" i="1"/>
  <c r="K670" i="1"/>
  <c r="K675" i="1"/>
  <c r="K705" i="1"/>
  <c r="K710" i="1"/>
  <c r="K694" i="1"/>
  <c r="K689" i="1"/>
  <c r="K678" i="1"/>
  <c r="K707" i="1"/>
  <c r="K682" i="1"/>
  <c r="K708" i="1"/>
  <c r="K680" i="1"/>
  <c r="K706" i="1"/>
  <c r="K704" i="1"/>
  <c r="K677" i="1"/>
  <c r="K703" i="1"/>
  <c r="K701" i="1"/>
  <c r="K688" i="1"/>
  <c r="K674" i="1"/>
  <c r="K699" i="1"/>
  <c r="K702" i="1"/>
  <c r="K712" i="1"/>
  <c r="K676" i="1"/>
  <c r="K695" i="1"/>
  <c r="K669" i="1"/>
  <c r="K673" i="1"/>
  <c r="K681" i="1"/>
  <c r="K711" i="1"/>
  <c r="K683" i="1"/>
  <c r="K693" i="1"/>
  <c r="K713" i="1"/>
  <c r="K671" i="1"/>
  <c r="K687" i="1"/>
  <c r="K686" i="1"/>
  <c r="K697" i="1"/>
  <c r="K672" i="1"/>
  <c r="K696" i="1"/>
  <c r="K684" i="1"/>
  <c r="K716" i="1"/>
  <c r="K668" i="1"/>
  <c r="K691" i="1"/>
  <c r="L716" i="1"/>
  <c r="L688" i="1"/>
  <c r="L689" i="1"/>
  <c r="L698" i="1"/>
  <c r="L670" i="1"/>
  <c r="M670" i="1" s="1"/>
  <c r="L712" i="1"/>
  <c r="L713" i="1"/>
  <c r="L710" i="1"/>
  <c r="M710" i="1" s="1"/>
  <c r="L701" i="1"/>
  <c r="L696" i="1"/>
  <c r="L707" i="1"/>
  <c r="L691" i="1"/>
  <c r="M691" i="1" s="1"/>
  <c r="L673" i="1"/>
  <c r="M673" i="1" s="1"/>
  <c r="L674" i="1"/>
  <c r="M674" i="1" s="1"/>
  <c r="L692" i="1"/>
  <c r="M692" i="1" s="1"/>
  <c r="L693" i="1"/>
  <c r="L677" i="1"/>
  <c r="L680" i="1"/>
  <c r="L687" i="1"/>
  <c r="L694" i="1"/>
  <c r="L708" i="1"/>
  <c r="L669" i="1"/>
  <c r="L685" i="1"/>
  <c r="L705" i="1"/>
  <c r="L702" i="1"/>
  <c r="L709" i="1"/>
  <c r="M709" i="1" s="1"/>
  <c r="L675" i="1"/>
  <c r="L697" i="1"/>
  <c r="L699" i="1"/>
  <c r="L706" i="1"/>
  <c r="L682" i="1"/>
  <c r="L681" i="1"/>
  <c r="L700" i="1"/>
  <c r="L703" i="1"/>
  <c r="L678" i="1"/>
  <c r="M678" i="1" s="1"/>
  <c r="L711" i="1"/>
  <c r="L672" i="1"/>
  <c r="L684" i="1"/>
  <c r="L676" i="1"/>
  <c r="L668" i="1"/>
  <c r="L704" i="1"/>
  <c r="M704" i="1" s="1"/>
  <c r="L679" i="1"/>
  <c r="M679" i="1" s="1"/>
  <c r="L690" i="1"/>
  <c r="L686" i="1"/>
  <c r="L695" i="1"/>
  <c r="L671" i="1"/>
  <c r="L683" i="1"/>
  <c r="M698" i="1" l="1"/>
  <c r="M685" i="1"/>
  <c r="F87" i="9" s="1"/>
  <c r="M690" i="1"/>
  <c r="Y756" i="1" s="1"/>
  <c r="M675" i="1"/>
  <c r="C55" i="9" s="1"/>
  <c r="M700" i="1"/>
  <c r="G151" i="9" s="1"/>
  <c r="M702" i="1"/>
  <c r="Y768" i="1" s="1"/>
  <c r="M701" i="1"/>
  <c r="H151" i="9" s="1"/>
  <c r="M699" i="1"/>
  <c r="Y765" i="1" s="1"/>
  <c r="M703" i="1"/>
  <c r="C183" i="9" s="1"/>
  <c r="M680" i="1"/>
  <c r="Y746" i="1" s="1"/>
  <c r="M711" i="1"/>
  <c r="Y777" i="1" s="1"/>
  <c r="M705" i="1"/>
  <c r="E183" i="9" s="1"/>
  <c r="M682" i="1"/>
  <c r="Y748" i="1" s="1"/>
  <c r="M707" i="1"/>
  <c r="G183" i="9" s="1"/>
  <c r="M706" i="1"/>
  <c r="F183" i="9" s="1"/>
  <c r="M684" i="1"/>
  <c r="Y750" i="1" s="1"/>
  <c r="M712" i="1"/>
  <c r="Y778" i="1" s="1"/>
  <c r="M688" i="1"/>
  <c r="I87" i="9" s="1"/>
  <c r="M677" i="1"/>
  <c r="Y743" i="1" s="1"/>
  <c r="M686" i="1"/>
  <c r="G87" i="9" s="1"/>
  <c r="M681" i="1"/>
  <c r="I55" i="9" s="1"/>
  <c r="M694" i="1"/>
  <c r="H119" i="9" s="1"/>
  <c r="M693" i="1"/>
  <c r="Y759" i="1" s="1"/>
  <c r="M708" i="1"/>
  <c r="H183" i="9" s="1"/>
  <c r="M676" i="1"/>
  <c r="D55" i="9" s="1"/>
  <c r="M689" i="1"/>
  <c r="Y755" i="1" s="1"/>
  <c r="M683" i="1"/>
  <c r="D87" i="9" s="1"/>
  <c r="M671" i="1"/>
  <c r="Y737" i="1" s="1"/>
  <c r="M669" i="1"/>
  <c r="D23" i="9" s="1"/>
  <c r="M696" i="1"/>
  <c r="Y762" i="1" s="1"/>
  <c r="K715" i="1"/>
  <c r="M687" i="1"/>
  <c r="H87" i="9" s="1"/>
  <c r="M695" i="1"/>
  <c r="Y761" i="1" s="1"/>
  <c r="M672" i="1"/>
  <c r="Y738" i="1" s="1"/>
  <c r="M697" i="1"/>
  <c r="Y763" i="1" s="1"/>
  <c r="M713" i="1"/>
  <c r="Y779" i="1" s="1"/>
  <c r="L715" i="1"/>
  <c r="M668" i="1"/>
  <c r="E119" i="9"/>
  <c r="Y757" i="1"/>
  <c r="E151" i="9"/>
  <c r="Y764" i="1"/>
  <c r="D119" i="9"/>
  <c r="F55" i="9"/>
  <c r="Y744" i="1"/>
  <c r="Y751" i="1"/>
  <c r="F119" i="9"/>
  <c r="Y758" i="1"/>
  <c r="Y776" i="1"/>
  <c r="C215" i="9"/>
  <c r="G55" i="9"/>
  <c r="Y745" i="1"/>
  <c r="Y775" i="1"/>
  <c r="I183" i="9"/>
  <c r="I23" i="9"/>
  <c r="Y740" i="1"/>
  <c r="Y770" i="1"/>
  <c r="D183" i="9"/>
  <c r="Y739" i="1"/>
  <c r="H23" i="9"/>
  <c r="Y736" i="1"/>
  <c r="E23" i="9"/>
  <c r="Y767" i="1" l="1"/>
  <c r="Y754" i="1"/>
  <c r="Y766" i="1"/>
  <c r="Y741" i="1"/>
  <c r="C119" i="9"/>
  <c r="C87" i="9"/>
  <c r="Y773" i="1"/>
  <c r="I151" i="9"/>
  <c r="E215" i="9"/>
  <c r="H55" i="9"/>
  <c r="Y769" i="1"/>
  <c r="Y760" i="1"/>
  <c r="Y771" i="1"/>
  <c r="F151" i="9"/>
  <c r="Y774" i="1"/>
  <c r="F215" i="9"/>
  <c r="D215" i="9"/>
  <c r="D151" i="9"/>
  <c r="Y753" i="1"/>
  <c r="E55" i="9"/>
  <c r="Y752" i="1"/>
  <c r="Y772" i="1"/>
  <c r="E87" i="9"/>
  <c r="F23" i="9"/>
  <c r="G119" i="9"/>
  <c r="Y749" i="1"/>
  <c r="Y742" i="1"/>
  <c r="Y747" i="1"/>
  <c r="C151" i="9"/>
  <c r="G23" i="9"/>
  <c r="I119" i="9"/>
  <c r="Y735" i="1"/>
  <c r="Y734" i="1"/>
  <c r="M715" i="1"/>
  <c r="C23" i="9"/>
  <c r="Y815" i="1" l="1"/>
</calcChain>
</file>

<file path=xl/sharedStrings.xml><?xml version="1.0" encoding="utf-8"?>
<sst xmlns="http://schemas.openxmlformats.org/spreadsheetml/2006/main" count="4948" uniqueCount="1282">
  <si>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</si>
  <si>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</si>
  <si>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</si>
  <si>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</si>
  <si>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</si>
  <si>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</si>
  <si>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</si>
  <si>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</si>
  <si>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</si>
  <si>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</si>
  <si>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</si>
  <si>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</si>
  <si>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</si>
  <si>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</si>
  <si>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</si>
  <si>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</si>
  <si>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</si>
  <si>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</si>
  <si>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</si>
  <si>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</si>
  <si>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</si>
  <si>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</si>
  <si>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</si>
  <si>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</si>
  <si>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</si>
  <si>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</si>
  <si>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</si>
  <si>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</si>
  <si>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</si>
  <si>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</si>
  <si>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</si>
  <si>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</si>
  <si>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</si>
  <si>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</si>
  <si>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</si>
  <si>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</si>
  <si>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</si>
  <si>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</si>
  <si>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</si>
  <si>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</si>
  <si>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</si>
  <si>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</si>
  <si>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</si>
  <si>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</si>
  <si>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</si>
  <si>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</si>
  <si>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</si>
  <si>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</si>
  <si>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</si>
  <si>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</si>
  <si>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</si>
  <si>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</si>
  <si>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</si>
  <si>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</si>
  <si>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</si>
  <si>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</si>
  <si>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</si>
  <si>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</si>
  <si>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</si>
  <si>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</si>
  <si>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</si>
  <si>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</si>
  <si>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</si>
  <si>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</si>
  <si>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</si>
  <si>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</si>
  <si>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</si>
  <si>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</si>
  <si>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</si>
  <si>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</si>
  <si>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</si>
  <si>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</si>
  <si>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</si>
  <si>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</si>
  <si>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</si>
  <si>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</si>
  <si>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</si>
  <si>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</si>
  <si>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</si>
  <si>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</si>
  <si>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</si>
  <si>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</si>
  <si>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</si>
  <si>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</si>
  <si>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</si>
  <si>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</si>
  <si>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</si>
  <si>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</si>
  <si>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</si>
  <si>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</si>
  <si>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</si>
  <si>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</si>
  <si>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</si>
  <si>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</si>
  <si>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</si>
  <si>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</si>
  <si>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</si>
  <si>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</si>
  <si>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</si>
  <si>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</si>
  <si>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</si>
  <si>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</si>
  <si>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</si>
  <si>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</si>
  <si>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</si>
  <si>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</si>
  <si>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</si>
  <si>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</si>
  <si>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</si>
  <si>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</si>
  <si>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</si>
  <si>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</si>
  <si>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</si>
  <si>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</si>
  <si>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</si>
  <si>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</si>
  <si>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</si>
  <si>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</si>
  <si>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</si>
  <si>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</si>
  <si>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</si>
  <si>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</si>
  <si>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</si>
  <si>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</si>
  <si>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</si>
  <si>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</si>
  <si>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</si>
  <si>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</si>
  <si>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</si>
  <si>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</si>
  <si>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</si>
  <si>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</si>
  <si>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</si>
  <si>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</si>
  <si>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</si>
  <si>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</si>
  <si>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</si>
  <si>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</si>
  <si>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</si>
  <si>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</si>
  <si>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</si>
  <si>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</si>
  <si>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</si>
  <si>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</si>
  <si>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</si>
  <si>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</si>
  <si>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</si>
  <si>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</si>
  <si>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</si>
  <si>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</si>
  <si>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</si>
  <si>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</si>
  <si>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</si>
  <si>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</si>
  <si>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</si>
  <si>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</si>
  <si>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</si>
  <si>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</si>
  <si>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</si>
  <si>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</si>
  <si>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</si>
  <si>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</si>
  <si>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</si>
  <si>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</si>
  <si>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</si>
  <si>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</si>
  <si>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</si>
  <si>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</si>
  <si>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</si>
  <si>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</si>
  <si>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</si>
  <si>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</si>
  <si>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</si>
  <si>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</si>
  <si>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</si>
  <si>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</si>
  <si>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</si>
  <si>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</si>
  <si>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</si>
  <si>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</si>
  <si>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</si>
  <si>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</si>
  <si>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</si>
  <si>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</si>
  <si>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</si>
  <si>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</si>
  <si>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</si>
  <si>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</si>
  <si>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</si>
  <si>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</si>
  <si>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</si>
  <si>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</si>
  <si>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</si>
  <si>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</si>
  <si>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</si>
  <si>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</si>
  <si>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</si>
  <si>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</si>
  <si>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</si>
  <si>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</si>
  <si>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</si>
  <si>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</si>
  <si>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</si>
  <si>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</si>
  <si>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</si>
  <si>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</si>
  <si>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</si>
  <si>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</si>
  <si>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</si>
  <si>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</si>
  <si>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</si>
  <si>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</si>
  <si>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</si>
  <si>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</si>
  <si>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</si>
  <si>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</si>
  <si>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</si>
  <si>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</si>
  <si>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</si>
  <si>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</si>
  <si>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</si>
  <si>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</si>
  <si>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</si>
  <si>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</si>
  <si>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</si>
  <si>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</si>
  <si>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</si>
  <si>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</si>
  <si>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</si>
  <si>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</si>
  <si>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</si>
  <si>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</si>
  <si>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</si>
  <si>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</si>
  <si>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</si>
  <si>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</si>
  <si>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</si>
  <si>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</si>
  <si>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</si>
  <si>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</si>
  <si>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</si>
  <si>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</si>
  <si>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</si>
  <si>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</si>
  <si>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</si>
  <si>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</si>
  <si>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</si>
  <si>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</si>
  <si>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</si>
  <si>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</si>
  <si>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</si>
  <si>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</si>
  <si>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</si>
  <si>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</si>
  <si>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</si>
  <si>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</si>
  <si>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</si>
  <si>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</si>
  <si>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</si>
  <si>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</si>
  <si>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</si>
  <si>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</si>
  <si>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</si>
  <si>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</si>
  <si>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</si>
  <si>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</si>
  <si>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</si>
  <si>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</si>
  <si>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</si>
  <si>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</si>
  <si>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</si>
  <si>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</si>
  <si>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</si>
  <si>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</si>
  <si>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</si>
  <si>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</si>
  <si>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</si>
  <si>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</si>
  <si>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</si>
  <si>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</si>
  <si>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</si>
  <si>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</si>
  <si>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</si>
  <si>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</si>
  <si>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</si>
  <si>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</si>
  <si>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</si>
  <si>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</si>
  <si>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</si>
  <si>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</si>
  <si>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</si>
  <si>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</si>
  <si>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</si>
  <si>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</si>
  <si>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</si>
  <si>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</si>
  <si>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</si>
  <si>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</si>
  <si>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</si>
  <si>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</si>
  <si>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</si>
  <si>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</si>
  <si>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</si>
  <si>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</si>
  <si>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</si>
  <si>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</si>
  <si>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</si>
  <si>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</si>
  <si>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</si>
  <si>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</si>
  <si>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</si>
  <si>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</si>
  <si>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</si>
  <si>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</si>
  <si>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</si>
  <si>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</si>
  <si>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</si>
  <si>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</si>
  <si>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</si>
  <si>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</si>
  <si>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</si>
  <si>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</si>
  <si>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</si>
  <si>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</si>
  <si>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</si>
  <si>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</si>
  <si>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</si>
  <si>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</si>
  <si>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</si>
  <si>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</si>
  <si>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</si>
  <si>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</si>
  <si>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</si>
  <si>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</si>
  <si>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</si>
  <si>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</si>
  <si>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</si>
  <si>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</si>
  <si>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</si>
  <si>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</si>
  <si>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</si>
  <si>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</si>
  <si>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</si>
  <si>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</si>
  <si>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</si>
  <si>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</si>
  <si>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</si>
  <si>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</si>
  <si>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</si>
  <si>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</si>
  <si>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</si>
  <si>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</si>
  <si>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</si>
  <si>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</si>
  <si>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</si>
  <si>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</si>
  <si>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</si>
  <si>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</si>
  <si>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</si>
  <si>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</si>
  <si>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</si>
  <si>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</si>
  <si>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</si>
  <si>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</si>
  <si>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</si>
  <si>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</si>
  <si>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</si>
  <si>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</si>
  <si>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</si>
  <si>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</si>
  <si>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</si>
  <si>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</si>
  <si>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</si>
  <si>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</si>
  <si>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</si>
  <si>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</si>
  <si>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</si>
  <si>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</si>
  <si>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</si>
  <si>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</si>
  <si>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</si>
  <si>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</si>
  <si>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</si>
  <si>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</si>
  <si>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</si>
  <si>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</si>
  <si>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</si>
  <si>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</si>
  <si>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</si>
  <si>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</si>
  <si>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</si>
  <si>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</si>
  <si>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</si>
  <si>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</si>
  <si>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</si>
  <si>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</si>
  <si>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</si>
  <si>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</si>
  <si>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</si>
  <si>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</si>
  <si>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</si>
  <si>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</si>
  <si>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</si>
  <si>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</si>
  <si>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</si>
  <si>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</si>
  <si>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</si>
  <si>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</si>
  <si>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</si>
  <si>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</si>
  <si>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</si>
  <si>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</si>
  <si>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</si>
  <si>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</si>
  <si>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</si>
  <si>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</si>
  <si>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</si>
  <si>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</si>
  <si>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</si>
  <si>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</si>
  <si>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</si>
  <si>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</si>
  <si>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</si>
  <si>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</si>
  <si>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</si>
  <si>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</si>
  <si>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</si>
  <si>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</si>
  <si>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</si>
  <si>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</si>
  <si>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</si>
  <si>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</si>
  <si>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</si>
  <si>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</si>
  <si>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</si>
  <si>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</si>
  <si>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</si>
  <si>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</si>
  <si>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</si>
  <si>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</si>
  <si>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</si>
  <si>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</si>
  <si>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</si>
  <si>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</si>
  <si>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</si>
  <si>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</si>
  <si>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</si>
  <si>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</si>
  <si>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</si>
  <si>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</si>
  <si>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</si>
  <si>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</si>
  <si>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</si>
  <si>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</si>
  <si>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</si>
  <si>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</si>
  <si>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</si>
  <si>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</si>
  <si>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</si>
  <si>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</si>
  <si>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</si>
  <si>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</si>
  <si>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</si>
  <si>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</si>
  <si>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</si>
  <si>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</si>
  <si>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</si>
  <si>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</si>
  <si>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</si>
  <si>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</si>
  <si>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</si>
  <si>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</si>
  <si>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</si>
  <si>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</si>
  <si>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</si>
  <si>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</si>
  <si>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</si>
  <si>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</si>
  <si>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</si>
  <si>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</si>
  <si>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</si>
  <si>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</si>
  <si>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</si>
  <si>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</si>
  <si>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</si>
  <si>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</si>
  <si>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</si>
  <si>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</si>
  <si>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</si>
  <si>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</si>
  <si>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</si>
  <si>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</si>
  <si>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</si>
  <si>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</si>
  <si>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</si>
  <si>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</si>
  <si>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</si>
  <si>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</si>
  <si>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</si>
  <si>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</si>
  <si>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</si>
  <si>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</si>
  <si>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</si>
  <si>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</si>
  <si>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</si>
  <si>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</si>
  <si>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</si>
  <si>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</si>
  <si>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</si>
  <si>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</si>
  <si>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</si>
  <si>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</si>
  <si>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</si>
  <si>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</si>
  <si>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</si>
  <si>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</si>
  <si>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</si>
  <si>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</si>
  <si>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</si>
  <si>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</si>
  <si>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</si>
  <si>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</si>
  <si>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</si>
  <si>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</si>
  <si>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</si>
  <si>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</si>
  <si>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</si>
  <si>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</si>
  <si>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</si>
  <si>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</si>
  <si>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</si>
  <si>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</si>
  <si>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</si>
  <si>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</si>
  <si>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</si>
  <si>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</si>
  <si>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</si>
  <si>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</si>
  <si>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</si>
  <si>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</si>
  <si>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</si>
  <si>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</si>
  <si>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</si>
  <si>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</si>
  <si>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</si>
  <si>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</si>
  <si>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</si>
  <si>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</si>
  <si>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</si>
  <si>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</si>
  <si>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</si>
  <si>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</si>
  <si>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</si>
  <si>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</si>
  <si>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</si>
  <si>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</si>
  <si>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</si>
  <si>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</si>
  <si>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</si>
  <si>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</si>
  <si>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</si>
  <si>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</si>
  <si>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</si>
  <si>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</si>
  <si>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</si>
  <si>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</si>
  <si>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</si>
  <si>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</si>
  <si>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</si>
  <si>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</si>
  <si>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</si>
  <si>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</si>
  <si>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</si>
  <si>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</si>
  <si>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</si>
  <si>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</si>
  <si>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</si>
  <si>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</si>
  <si>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</si>
  <si>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</si>
  <si>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</si>
  <si>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</si>
  <si>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</si>
  <si>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</si>
  <si>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</si>
  <si>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</si>
  <si>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</si>
  <si>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</si>
  <si>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</si>
  <si>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</si>
  <si>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</si>
  <si>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</si>
  <si>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</si>
  <si>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</si>
  <si>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</si>
  <si>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</si>
  <si>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</si>
  <si>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</si>
  <si>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</si>
  <si>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</si>
  <si>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</si>
  <si>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</si>
  <si>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</si>
  <si>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</si>
  <si>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</si>
  <si>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</si>
  <si>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</si>
  <si>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</si>
  <si>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</si>
  <si>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</si>
  <si>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</si>
  <si>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</si>
  <si>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</si>
  <si>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</si>
  <si>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</si>
  <si>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</si>
  <si>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</si>
  <si>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</si>
  <si>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</si>
  <si>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</si>
  <si>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</si>
  <si>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</si>
  <si>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</si>
  <si>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</si>
  <si>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</si>
  <si>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</si>
  <si>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</si>
  <si>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</si>
  <si>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</si>
  <si>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</si>
  <si>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</si>
  <si>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</si>
  <si>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</si>
  <si>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</si>
  <si>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</si>
  <si>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</si>
  <si>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</si>
  <si>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</si>
  <si>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</si>
  <si>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</si>
  <si>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</si>
  <si>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</si>
  <si>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</si>
  <si>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</si>
  <si>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</si>
  <si>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</si>
  <si>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</si>
  <si>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</si>
  <si>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</si>
  <si>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</si>
  <si>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</si>
  <si>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</si>
  <si>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</si>
  <si>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</si>
  <si>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</si>
  <si>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</si>
  <si>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</si>
  <si>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</si>
  <si>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</si>
  <si>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</si>
  <si>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</si>
  <si>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</si>
  <si>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</si>
  <si>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</si>
  <si>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</si>
  <si>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</si>
  <si>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</si>
  <si>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</si>
  <si>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</si>
  <si>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</si>
  <si>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</si>
  <si>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</si>
  <si>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</si>
  <si>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</si>
  <si>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</si>
  <si>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</si>
  <si>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</si>
  <si>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</si>
  <si>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</si>
  <si>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</si>
  <si>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</si>
  <si>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</si>
  <si>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</si>
  <si>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</si>
  <si>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</si>
  <si>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</si>
  <si>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</si>
  <si>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</si>
  <si>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</si>
  <si>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</si>
  <si>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</si>
  <si>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</si>
  <si>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</si>
  <si>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</si>
  <si>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</si>
  <si>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</si>
  <si>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</si>
  <si>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</si>
  <si>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</si>
  <si>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</si>
  <si>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</si>
  <si>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</si>
  <si>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</si>
  <si>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</si>
  <si>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</si>
  <si>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</si>
  <si>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</si>
  <si>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</si>
  <si>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</si>
  <si>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</si>
  <si>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</si>
  <si>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</si>
  <si>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</si>
  <si>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</si>
  <si>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</si>
  <si>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</si>
  <si>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</si>
  <si>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</si>
  <si>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</si>
  <si>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</si>
  <si>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</si>
  <si>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</si>
  <si>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</si>
  <si>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</si>
  <si>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</si>
  <si>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</si>
  <si>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</si>
  <si>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</si>
  <si>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</si>
  <si>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</si>
  <si>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</si>
  <si>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</si>
  <si>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</si>
  <si>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</si>
  <si>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</si>
  <si>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</si>
  <si>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</si>
  <si>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</si>
  <si>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</si>
  <si>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</si>
  <si>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</si>
  <si>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</si>
  <si>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</si>
  <si>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</si>
  <si>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</si>
  <si>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</si>
  <si>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</si>
  <si>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</si>
  <si>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</si>
  <si>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</si>
  <si>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</si>
  <si>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</si>
  <si>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</si>
  <si>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</si>
  <si>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</si>
  <si>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</si>
  <si>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</si>
  <si>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</si>
  <si>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</si>
  <si>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</si>
  <si>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</si>
  <si>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</si>
  <si>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</si>
  <si>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</si>
  <si>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</si>
  <si>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</si>
  <si>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</si>
  <si>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</si>
  <si>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</si>
  <si>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</si>
  <si>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</si>
  <si>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</si>
  <si>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</si>
  <si>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</si>
  <si>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</si>
  <si>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</si>
  <si>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</si>
  <si>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</si>
  <si>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</si>
  <si>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</si>
  <si>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</si>
  <si>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</si>
  <si>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</si>
  <si>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</si>
  <si>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</si>
  <si>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</si>
  <si>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</si>
  <si>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</si>
  <si>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</si>
  <si>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</si>
  <si>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</si>
  <si>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</si>
  <si>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</si>
  <si>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</si>
  <si>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</si>
  <si>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</si>
  <si>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</si>
  <si>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</si>
  <si>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</si>
  <si>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</si>
  <si>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</si>
  <si>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</si>
  <si>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</si>
  <si>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</si>
  <si>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</si>
  <si>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</si>
  <si>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</si>
  <si>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</si>
  <si>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</si>
  <si>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</si>
  <si>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</si>
  <si>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</si>
  <si>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</si>
  <si>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</si>
  <si>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</si>
  <si>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</si>
  <si>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</si>
  <si>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</si>
  <si>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</si>
  <si>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</si>
  <si>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</si>
  <si>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</si>
  <si>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</si>
  <si>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</si>
  <si>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</si>
  <si>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</si>
  <si>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</si>
  <si>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</si>
  <si>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</si>
  <si>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</si>
  <si>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</si>
  <si>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</si>
  <si>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</si>
  <si>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</si>
  <si>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</si>
  <si>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</si>
  <si>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</si>
  <si>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</si>
  <si>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</si>
  <si>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</si>
  <si>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</si>
  <si>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</si>
  <si>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</si>
  <si>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</si>
  <si>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</si>
  <si>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</si>
  <si>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</si>
  <si>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</si>
  <si>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</si>
  <si>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</si>
  <si>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</si>
  <si>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</si>
  <si>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</si>
  <si>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</si>
  <si>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</si>
  <si>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</si>
  <si>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</si>
  <si>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</si>
  <si>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</si>
  <si>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</si>
  <si>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</si>
  <si>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</si>
  <si>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</si>
  <si>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</si>
  <si>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</si>
  <si>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</si>
  <si>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</si>
  <si>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</si>
  <si>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</si>
  <si>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</si>
  <si>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</si>
  <si>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</si>
  <si>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</si>
  <si>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</si>
  <si>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</si>
  <si>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</si>
  <si>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</si>
  <si>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</si>
  <si>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</si>
  <si>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</si>
  <si>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</si>
  <si>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</si>
  <si>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</si>
  <si>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</si>
  <si>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</si>
  <si>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</si>
  <si>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</si>
  <si>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</si>
  <si>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</si>
  <si>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</si>
  <si>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</si>
  <si>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</si>
  <si>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</si>
  <si>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</si>
  <si>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</si>
  <si>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</si>
  <si>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</si>
  <si>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</si>
  <si>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</si>
  <si>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</si>
  <si>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</si>
  <si>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</si>
  <si>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</si>
  <si>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</si>
  <si>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</si>
  <si>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</si>
  <si>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</si>
  <si>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</si>
  <si>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</si>
  <si>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</si>
  <si>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</si>
  <si>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</si>
  <si>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</si>
  <si>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</si>
  <si>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</si>
  <si>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</si>
  <si>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</si>
  <si>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</si>
  <si>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</si>
  <si>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</si>
  <si>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</si>
  <si>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</si>
  <si>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</si>
  <si>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</si>
  <si>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</si>
  <si>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</si>
  <si>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</si>
  <si>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</si>
  <si>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</si>
  <si>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</si>
  <si>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</si>
  <si>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</si>
  <si>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</si>
  <si>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</si>
  <si>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</si>
  <si>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</si>
  <si>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</si>
  <si>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</si>
  <si>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</si>
  <si>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</si>
  <si>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</si>
  <si>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</si>
  <si>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</si>
  <si>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</si>
  <si>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</si>
  <si>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</si>
  <si>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</si>
  <si>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</si>
  <si>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</si>
  <si>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</si>
  <si>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</si>
  <si>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</si>
  <si>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</si>
  <si>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</si>
  <si>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</si>
  <si>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</si>
  <si>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</si>
  <si>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</si>
  <si>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</si>
  <si>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</si>
  <si>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</si>
  <si>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</si>
  <si>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</si>
  <si>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</si>
  <si>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</si>
  <si>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</si>
  <si>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</si>
  <si>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</si>
  <si>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</si>
  <si>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</si>
  <si>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</si>
  <si>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</si>
  <si>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</si>
  <si>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</si>
  <si>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</si>
  <si>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</si>
  <si>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</si>
  <si>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</si>
  <si>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</si>
  <si>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</si>
  <si>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</si>
  <si>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</si>
  <si>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</si>
  <si>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</si>
  <si>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</si>
  <si>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</si>
  <si>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</si>
  <si>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</si>
  <si>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</si>
  <si>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</si>
  <si>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</si>
  <si>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</si>
  <si>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</si>
  <si>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</si>
  <si>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</si>
  <si>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</si>
  <si>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</si>
  <si>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</si>
  <si>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</si>
  <si>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</si>
  <si>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</si>
  <si>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</si>
  <si>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</si>
  <si>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</si>
  <si>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</si>
  <si>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</si>
  <si>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</si>
  <si>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</si>
  <si>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</si>
  <si>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</si>
  <si>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</si>
  <si>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</si>
  <si>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</si>
  <si>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</si>
  <si>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</si>
  <si>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</si>
  <si>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</si>
  <si>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</si>
  <si>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</si>
  <si>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</si>
  <si>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</si>
  <si>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</si>
  <si>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</si>
  <si>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</si>
  <si>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</si>
  <si>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</si>
  <si>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</si>
  <si>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</si>
  <si>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</si>
  <si>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</si>
  <si>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</si>
  <si>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</si>
  <si>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</si>
  <si>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</si>
  <si>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</si>
  <si>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</si>
  <si>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</si>
  <si>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</si>
  <si>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</si>
  <si>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</si>
  <si>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</si>
  <si>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</si>
  <si>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</si>
  <si>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</si>
  <si>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</si>
  <si>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</si>
  <si>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</si>
  <si>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</si>
  <si>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</si>
  <si>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</si>
  <si>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</si>
  <si>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</si>
  <si>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</si>
  <si>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</si>
  <si>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</si>
  <si>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</si>
  <si>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</si>
  <si>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</si>
  <si>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</si>
  <si>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</si>
  <si>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</si>
  <si>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</si>
  <si>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</si>
  <si>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</si>
  <si>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</si>
  <si>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</si>
  <si>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</si>
  <si>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</si>
  <si>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</si>
  <si>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</si>
  <si>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</si>
  <si>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</si>
  <si>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</si>
  <si>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</si>
  <si>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</si>
  <si>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</si>
  <si>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</si>
  <si>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</si>
  <si>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</si>
  <si>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</si>
  <si>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</si>
  <si>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</si>
  <si>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</si>
  <si>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</si>
  <si>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</si>
  <si>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</si>
  <si>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</si>
  <si>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</si>
  <si>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</si>
  <si>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</si>
  <si>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</si>
  <si>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</si>
  <si>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</si>
  <si>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</si>
  <si>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</si>
  <si>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</si>
  <si>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</si>
  <si>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</si>
  <si>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</si>
  <si>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</si>
  <si>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</si>
  <si>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</si>
  <si>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</si>
  <si>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</si>
  <si>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</si>
  <si>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</si>
  <si>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</si>
  <si>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</si>
  <si>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</si>
  <si>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</si>
  <si>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</si>
  <si>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</si>
  <si>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</si>
  <si>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</si>
  <si>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</si>
  <si>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</si>
  <si>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</si>
  <si>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</si>
  <si>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</si>
  <si>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</si>
  <si>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</si>
  <si>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</si>
  <si>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</si>
  <si>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</si>
  <si>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</si>
  <si>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</si>
  <si>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</si>
  <si>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</si>
  <si>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</si>
  <si>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</si>
  <si>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</si>
  <si>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</si>
  <si>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</si>
  <si>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</si>
  <si>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</si>
  <si>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</si>
  <si>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</si>
  <si>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</si>
  <si>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</si>
  <si>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</si>
  <si>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</si>
  <si>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</si>
  <si>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</si>
  <si>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</si>
  <si>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</si>
  <si>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</si>
  <si>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</si>
  <si>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</si>
  <si>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</si>
  <si>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</si>
  <si>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</si>
  <si>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</si>
  <si>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</si>
  <si>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</si>
  <si>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</si>
  <si>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</si>
  <si>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</si>
  <si>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</si>
  <si>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</si>
  <si>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</si>
  <si>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</si>
  <si>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</si>
  <si>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</si>
  <si>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</si>
  <si>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</si>
  <si>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</si>
  <si>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</si>
  <si>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</si>
  <si>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</si>
  <si>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</si>
  <si>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</si>
  <si>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</si>
  <si>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</si>
  <si>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</si>
  <si>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</si>
  <si>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</si>
  <si>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</si>
  <si>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</si>
  <si>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</si>
  <si>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</si>
  <si>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</si>
  <si>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</si>
  <si>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</si>
  <si>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</si>
  <si>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</si>
  <si>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</si>
  <si>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</si>
  <si>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</si>
  <si>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</si>
  <si>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</si>
  <si>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</si>
  <si>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</si>
  <si>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</si>
  <si>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</si>
  <si>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</si>
  <si>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</si>
  <si>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</si>
  <si>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</si>
  <si>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</si>
  <si>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</si>
  <si>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</si>
  <si>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</si>
  <si>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</si>
  <si>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</si>
  <si>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</si>
  <si>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</si>
  <si>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</si>
  <si>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</si>
  <si>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</si>
  <si>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</si>
  <si>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</si>
  <si>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</si>
  <si>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</si>
  <si>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</si>
  <si>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</si>
  <si>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</si>
  <si>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</si>
  <si>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</si>
  <si>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</si>
  <si>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</si>
  <si>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</si>
  <si>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</si>
  <si>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</si>
  <si>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</si>
  <si>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</si>
  <si>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</si>
  <si>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</si>
  <si>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</si>
  <si>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</si>
  <si>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</si>
  <si>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</si>
  <si>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</si>
  <si>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</si>
  <si>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</si>
  <si>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</si>
  <si>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</si>
  <si>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</si>
  <si>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</si>
  <si>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</si>
  <si>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</si>
  <si>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</si>
  <si>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</si>
  <si>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</si>
  <si>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</si>
  <si>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</si>
  <si>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</si>
  <si>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</si>
  <si>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</si>
  <si>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</si>
  <si>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</si>
  <si>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</si>
  <si>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</si>
  <si>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</si>
  <si>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</si>
  <si>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</si>
  <si>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</si>
  <si>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</si>
  <si>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</si>
  <si>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</si>
  <si>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</si>
  <si>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</si>
  <si>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</si>
  <si>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</si>
  <si>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</si>
  <si>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</si>
  <si>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</si>
  <si>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</si>
  <si>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</si>
  <si>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</si>
  <si>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</si>
  <si>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</si>
  <si>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 xml:space="preserve"> </t>
  </si>
  <si>
    <t>12/31/2021</t>
  </si>
  <si>
    <t>904</t>
  </si>
  <si>
    <t>BHC Fairfax Hospital Inc</t>
  </si>
  <si>
    <t>10200 NE 132nd St</t>
  </si>
  <si>
    <t>Kirkland</t>
  </si>
  <si>
    <t>King</t>
  </si>
  <si>
    <t>Christopher West</t>
  </si>
  <si>
    <t>425-821-2000</t>
  </si>
  <si>
    <t>425-284-6090</t>
  </si>
  <si>
    <t>Michelle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</si>
</sst>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59" transitionEvaluation="1" transitionEntry="1" codeName="Sheet1">
    <pageSetUpPr autoPageBreaks="0" fitToPage="1"/>
  </sheetPr>
  <dimension ref="A1:CF817"/>
  <sheetViews>
    <sheetView showGridLines="0" tabSelected="1" topLeftCell="A44" zoomScale="50" zoomScaleNormal="50" workbookViewId="0">
      <pane xSplit="2" ySplit="15" topLeftCell="C59" activePane="bottomRight" state="frozen"/>
      <selection activeCell="A44" sqref="A44"/>
      <selection pane="topRight" activeCell="C44" sqref="C44"/>
      <selection pane="bottomLeft" activeCell="A59" sqref="A59"/>
      <selection pane="bottomRight" activeCell="E59" sqref="E5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1270</v>
      </c>
      <c r="C16" s="236"/>
      <c r="F16" s="289"/>
    </row>
    <row r="17" spans="1:6" ht="12.75" customHeight="1" x14ac:dyDescent="0.35">
      <c r="A17" s="296" t="s">
        <v>1268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4352010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2173293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3933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6369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88320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66219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147243</v>
      </c>
      <c r="AV48" s="195">
        <f>ROUND(((B48/CE61)*AV61),0)</f>
        <v>247417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94552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25473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36343</v>
      </c>
      <c r="BF48" s="195">
        <f>ROUND(((B48/CE61)*BF61),0)</f>
        <v>26603</v>
      </c>
      <c r="BG48" s="195">
        <f>ROUND(((B48/CE61)*BG61),0)</f>
        <v>47616</v>
      </c>
      <c r="BH48" s="195">
        <f>ROUND(((B48/CE61)*BH61),0)</f>
        <v>0</v>
      </c>
      <c r="BI48" s="195">
        <f>ROUND(((B48/CE61)*BI61),0)</f>
        <v>188664</v>
      </c>
      <c r="BJ48" s="195">
        <f>ROUND(((B48/CE61)*BJ61),0)</f>
        <v>63404</v>
      </c>
      <c r="BK48" s="195">
        <f>ROUND(((B48/CE61)*BK61),0)</f>
        <v>65868</v>
      </c>
      <c r="BL48" s="195">
        <f>ROUND(((B48/CE61)*BL61),0)</f>
        <v>183307</v>
      </c>
      <c r="BM48" s="195">
        <f>ROUND(((B48/CE61)*BM61),0)</f>
        <v>0</v>
      </c>
      <c r="BN48" s="195">
        <f>ROUND(((B48/CE61)*BN61),0)</f>
        <v>77927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45083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49510</v>
      </c>
      <c r="BW48" s="195">
        <f>ROUND(((B48/CE61)*BW61),0)</f>
        <v>0</v>
      </c>
      <c r="BX48" s="195">
        <f>ROUND(((B48/CE61)*BX61),0)</f>
        <v>88105</v>
      </c>
      <c r="BY48" s="195">
        <f>ROUND(((B48/CE61)*BY61),0)</f>
        <v>443630</v>
      </c>
      <c r="BZ48" s="195">
        <f>ROUND(((B48/CE61)*BZ61),0)</f>
        <v>0</v>
      </c>
      <c r="CA48" s="195">
        <f>ROUND(((B48/CE61)*CA61),0)</f>
        <v>108775</v>
      </c>
      <c r="CB48" s="195">
        <f>ROUND(((B48/CE61)*CB61),0)</f>
        <v>0</v>
      </c>
      <c r="CC48" s="195">
        <f>ROUND(((B48/CE61)*CC61),0)</f>
        <v>74358</v>
      </c>
      <c r="CD48" s="195"/>
      <c r="CE48" s="195">
        <f>SUM(C48:CD48)</f>
        <v>4352012</v>
      </c>
    </row>
    <row r="49" spans="1:84" ht="12.65" customHeight="1" x14ac:dyDescent="0.35">
      <c r="A49" s="175" t="s">
        <v>206</v>
      </c>
      <c r="B49" s="195">
        <f>B47+B48</f>
        <v>4352010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1245348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742910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3381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80173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59103</v>
      </c>
      <c r="AZ52" s="195">
        <f>ROUND((B52/(CE76+CF76)*AZ76),0)</f>
        <v>23182</v>
      </c>
      <c r="BA52" s="195">
        <f>ROUND((B52/(CE76+CF76)*BA76),0)</f>
        <v>7727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1449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304466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2913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8452</v>
      </c>
      <c r="BV52" s="195">
        <f>ROUND((B52/(CE76+CF76)*BV76),0)</f>
        <v>10142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1449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1245347</v>
      </c>
    </row>
    <row r="53" spans="1:84" ht="12.65" customHeight="1" x14ac:dyDescent="0.35">
      <c r="A53" s="175" t="s">
        <v>206</v>
      </c>
      <c r="B53" s="195">
        <f>B51+B52</f>
        <v>1245348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41663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7610</v>
      </c>
      <c r="AV59" s="249"/>
      <c r="AW59" s="249"/>
      <c r="AX59" s="249"/>
      <c r="AY59" s="185">
        <f>41663*3</f>
        <v>124989</v>
      </c>
      <c r="AZ59" s="185"/>
      <c r="BA59" s="249"/>
      <c r="BB59" s="249"/>
      <c r="BC59" s="249"/>
      <c r="BD59" s="249"/>
      <c r="BE59" s="185">
        <v>82513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>
        <v>125.93221153846152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3.3850961538461539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5.4014423076923075</v>
      </c>
      <c r="AN60" s="221"/>
      <c r="AO60" s="221"/>
      <c r="AP60" s="221"/>
      <c r="AQ60" s="221"/>
      <c r="AR60" s="221"/>
      <c r="AS60" s="221"/>
      <c r="AT60" s="221"/>
      <c r="AU60" s="221">
        <v>9.5798076923076927</v>
      </c>
      <c r="AV60" s="221">
        <v>16.639423076923077</v>
      </c>
      <c r="AW60" s="221"/>
      <c r="AX60" s="221"/>
      <c r="AY60" s="221">
        <v>9.1687499999999993</v>
      </c>
      <c r="AZ60" s="221"/>
      <c r="BA60" s="221"/>
      <c r="BB60" s="221">
        <v>1.9745192307692307</v>
      </c>
      <c r="BC60" s="221"/>
      <c r="BD60" s="221"/>
      <c r="BE60" s="221">
        <v>2.3052884615384617</v>
      </c>
      <c r="BF60" s="221">
        <v>8.0817307692307701</v>
      </c>
      <c r="BG60" s="221">
        <v>2.6759615384615385</v>
      </c>
      <c r="BH60" s="221"/>
      <c r="BI60" s="221">
        <v>14.060576923076923</v>
      </c>
      <c r="BJ60" s="221">
        <v>3.2326923076923073</v>
      </c>
      <c r="BK60" s="221">
        <v>4.9201923076923082</v>
      </c>
      <c r="BL60" s="221">
        <v>11.486057692307693</v>
      </c>
      <c r="BM60" s="221"/>
      <c r="BN60" s="221">
        <v>3.0620192307692307</v>
      </c>
      <c r="BO60" s="221"/>
      <c r="BP60" s="221"/>
      <c r="BQ60" s="221"/>
      <c r="BR60" s="221">
        <v>3.0668269230769232</v>
      </c>
      <c r="BS60" s="221"/>
      <c r="BT60" s="221"/>
      <c r="BU60" s="221"/>
      <c r="BV60" s="221">
        <v>4.7774038461538462</v>
      </c>
      <c r="BW60" s="221"/>
      <c r="BX60" s="221">
        <v>5.2158653846153848</v>
      </c>
      <c r="BY60" s="221">
        <v>13.985576923076923</v>
      </c>
      <c r="BZ60" s="221"/>
      <c r="CA60" s="221">
        <v>7.904807692307692</v>
      </c>
      <c r="CB60" s="221"/>
      <c r="CC60" s="221">
        <v>5.1995192307692308</v>
      </c>
      <c r="CD60" s="250" t="s">
        <v>221</v>
      </c>
      <c r="CE60" s="252">
        <f t="shared" ref="CE60:CE70" si="0">SUM(C60:CD60)</f>
        <v>262.05576923076922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v>11628903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>
        <v>21044</v>
      </c>
      <c r="W61" s="185"/>
      <c r="X61" s="185"/>
      <c r="Y61" s="185">
        <v>34081</v>
      </c>
      <c r="Z61" s="185"/>
      <c r="AA61" s="185"/>
      <c r="AB61" s="185">
        <v>472585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354325</v>
      </c>
      <c r="AN61" s="185"/>
      <c r="AO61" s="185"/>
      <c r="AP61" s="185"/>
      <c r="AQ61" s="185"/>
      <c r="AR61" s="185"/>
      <c r="AS61" s="185"/>
      <c r="AT61" s="185"/>
      <c r="AU61" s="185">
        <v>787870</v>
      </c>
      <c r="AV61" s="185">
        <v>1323885</v>
      </c>
      <c r="AW61" s="185"/>
      <c r="AX61" s="185"/>
      <c r="AY61" s="185">
        <v>505930</v>
      </c>
      <c r="AZ61" s="185"/>
      <c r="BA61" s="185"/>
      <c r="BB61" s="185">
        <v>136299</v>
      </c>
      <c r="BC61" s="185"/>
      <c r="BD61" s="185"/>
      <c r="BE61" s="185">
        <v>194463</v>
      </c>
      <c r="BF61" s="185">
        <v>142346</v>
      </c>
      <c r="BG61" s="185">
        <v>254785</v>
      </c>
      <c r="BH61" s="185"/>
      <c r="BI61" s="185">
        <v>1009505</v>
      </c>
      <c r="BJ61" s="185">
        <v>339265</v>
      </c>
      <c r="BK61" s="185">
        <v>352447</v>
      </c>
      <c r="BL61" s="185">
        <v>980845</v>
      </c>
      <c r="BM61" s="185"/>
      <c r="BN61" s="185">
        <v>416976</v>
      </c>
      <c r="BO61" s="185"/>
      <c r="BP61" s="185"/>
      <c r="BQ61" s="185"/>
      <c r="BR61" s="185">
        <v>241230</v>
      </c>
      <c r="BS61" s="185"/>
      <c r="BT61" s="185"/>
      <c r="BU61" s="185"/>
      <c r="BV61" s="185">
        <v>264921</v>
      </c>
      <c r="BW61" s="185"/>
      <c r="BX61" s="185">
        <v>471433</v>
      </c>
      <c r="BY61" s="185">
        <v>2373786</v>
      </c>
      <c r="BZ61" s="185"/>
      <c r="CA61" s="185">
        <v>582036</v>
      </c>
      <c r="CB61" s="185"/>
      <c r="CC61" s="185">
        <v>397874</v>
      </c>
      <c r="CD61" s="250" t="s">
        <v>221</v>
      </c>
      <c r="CE61" s="195">
        <f t="shared" si="0"/>
        <v>23286834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2173293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3933</v>
      </c>
      <c r="W62" s="195">
        <f t="shared" si="1"/>
        <v>0</v>
      </c>
      <c r="X62" s="195">
        <f t="shared" si="1"/>
        <v>0</v>
      </c>
      <c r="Y62" s="195">
        <f t="shared" si="1"/>
        <v>6369</v>
      </c>
      <c r="Z62" s="195">
        <f t="shared" si="1"/>
        <v>0</v>
      </c>
      <c r="AA62" s="195">
        <f t="shared" si="1"/>
        <v>0</v>
      </c>
      <c r="AB62" s="195">
        <f t="shared" si="1"/>
        <v>88320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66219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147243</v>
      </c>
      <c r="AV62" s="195">
        <f t="shared" si="1"/>
        <v>247417</v>
      </c>
      <c r="AW62" s="195">
        <f t="shared" si="1"/>
        <v>0</v>
      </c>
      <c r="AX62" s="195">
        <f t="shared" si="1"/>
        <v>0</v>
      </c>
      <c r="AY62" s="195">
        <f>ROUND(AY47+AY48,0)</f>
        <v>94552</v>
      </c>
      <c r="AZ62" s="195">
        <f>ROUND(AZ47+AZ48,0)</f>
        <v>0</v>
      </c>
      <c r="BA62" s="195">
        <f>ROUND(BA47+BA48,0)</f>
        <v>0</v>
      </c>
      <c r="BB62" s="195">
        <f t="shared" si="1"/>
        <v>25473</v>
      </c>
      <c r="BC62" s="195">
        <f t="shared" si="1"/>
        <v>0</v>
      </c>
      <c r="BD62" s="195">
        <f t="shared" si="1"/>
        <v>0</v>
      </c>
      <c r="BE62" s="195">
        <f t="shared" si="1"/>
        <v>36343</v>
      </c>
      <c r="BF62" s="195">
        <f t="shared" si="1"/>
        <v>26603</v>
      </c>
      <c r="BG62" s="195">
        <f t="shared" si="1"/>
        <v>47616</v>
      </c>
      <c r="BH62" s="195">
        <f t="shared" si="1"/>
        <v>0</v>
      </c>
      <c r="BI62" s="195">
        <f t="shared" si="1"/>
        <v>188664</v>
      </c>
      <c r="BJ62" s="195">
        <f t="shared" si="1"/>
        <v>63404</v>
      </c>
      <c r="BK62" s="195">
        <f t="shared" si="1"/>
        <v>65868</v>
      </c>
      <c r="BL62" s="195">
        <f t="shared" si="1"/>
        <v>183307</v>
      </c>
      <c r="BM62" s="195">
        <f t="shared" si="1"/>
        <v>0</v>
      </c>
      <c r="BN62" s="195">
        <f t="shared" si="1"/>
        <v>77927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45083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49510</v>
      </c>
      <c r="BW62" s="195">
        <f t="shared" si="2"/>
        <v>0</v>
      </c>
      <c r="BX62" s="195">
        <f t="shared" si="2"/>
        <v>88105</v>
      </c>
      <c r="BY62" s="195">
        <f t="shared" si="2"/>
        <v>443630</v>
      </c>
      <c r="BZ62" s="195">
        <f t="shared" si="2"/>
        <v>0</v>
      </c>
      <c r="CA62" s="195">
        <f t="shared" si="2"/>
        <v>108775</v>
      </c>
      <c r="CB62" s="195">
        <f t="shared" si="2"/>
        <v>0</v>
      </c>
      <c r="CC62" s="195">
        <f t="shared" si="2"/>
        <v>74358</v>
      </c>
      <c r="CD62" s="250" t="s">
        <v>221</v>
      </c>
      <c r="CE62" s="195">
        <f t="shared" si="0"/>
        <v>4352012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406085</v>
      </c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6146787</v>
      </c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6552872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v>5837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448751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27912</v>
      </c>
      <c r="AN64" s="185"/>
      <c r="AO64" s="185"/>
      <c r="AP64" s="185"/>
      <c r="AQ64" s="185"/>
      <c r="AR64" s="185"/>
      <c r="AS64" s="185"/>
      <c r="AT64" s="185"/>
      <c r="AU64" s="185">
        <v>2191</v>
      </c>
      <c r="AV64" s="185">
        <v>2790</v>
      </c>
      <c r="AW64" s="185"/>
      <c r="AX64" s="185"/>
      <c r="AY64" s="185">
        <v>873652</v>
      </c>
      <c r="AZ64" s="185"/>
      <c r="BA64" s="185"/>
      <c r="BB64" s="185"/>
      <c r="BC64" s="185"/>
      <c r="BD64" s="185"/>
      <c r="BE64" s="185">
        <v>58108</v>
      </c>
      <c r="BF64" s="185">
        <v>81398</v>
      </c>
      <c r="BG64" s="185">
        <v>11961</v>
      </c>
      <c r="BH64" s="185">
        <v>145</v>
      </c>
      <c r="BI64" s="185">
        <v>321353</v>
      </c>
      <c r="BJ64" s="185">
        <v>935</v>
      </c>
      <c r="BK64" s="185">
        <v>8622</v>
      </c>
      <c r="BL64" s="185">
        <v>2802</v>
      </c>
      <c r="BM64" s="185"/>
      <c r="BN64" s="185">
        <v>20773</v>
      </c>
      <c r="BO64" s="185"/>
      <c r="BP64" s="185"/>
      <c r="BQ64" s="185"/>
      <c r="BR64" s="185">
        <v>6653</v>
      </c>
      <c r="BS64" s="185"/>
      <c r="BT64" s="185"/>
      <c r="BU64" s="185"/>
      <c r="BV64" s="185">
        <v>28520</v>
      </c>
      <c r="BW64" s="185">
        <v>1534</v>
      </c>
      <c r="BX64" s="185">
        <v>936</v>
      </c>
      <c r="BY64" s="185">
        <v>26840</v>
      </c>
      <c r="BZ64" s="185"/>
      <c r="CA64" s="185">
        <v>2995</v>
      </c>
      <c r="CB64" s="185"/>
      <c r="CC64" s="185">
        <v>75138</v>
      </c>
      <c r="CD64" s="250" t="s">
        <v>221</v>
      </c>
      <c r="CE64" s="195">
        <f t="shared" si="0"/>
        <v>2009846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-500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295170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294670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v>74620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116710</v>
      </c>
      <c r="V66" s="185"/>
      <c r="W66" s="185"/>
      <c r="X66" s="185"/>
      <c r="Y66" s="185"/>
      <c r="Z66" s="185"/>
      <c r="AA66" s="185"/>
      <c r="AB66" s="185">
        <v>61196</v>
      </c>
      <c r="AC66" s="185"/>
      <c r="AD66" s="185"/>
      <c r="AE66" s="185"/>
      <c r="AF66" s="185"/>
      <c r="AG66" s="185">
        <v>37433</v>
      </c>
      <c r="AH66" s="185"/>
      <c r="AI66" s="185"/>
      <c r="AJ66" s="185"/>
      <c r="AK66" s="185"/>
      <c r="AL66" s="185"/>
      <c r="AM66" s="185">
        <v>90559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56146</v>
      </c>
      <c r="AZ66" s="185"/>
      <c r="BA66" s="185">
        <v>143822</v>
      </c>
      <c r="BB66" s="185">
        <v>59575</v>
      </c>
      <c r="BC66" s="185"/>
      <c r="BD66" s="185"/>
      <c r="BE66" s="185">
        <v>99023</v>
      </c>
      <c r="BF66" s="185">
        <v>590922</v>
      </c>
      <c r="BG66" s="185"/>
      <c r="BH66" s="185"/>
      <c r="BI66" s="185">
        <v>274227</v>
      </c>
      <c r="BJ66" s="185">
        <v>20145</v>
      </c>
      <c r="BK66" s="185">
        <v>140560</v>
      </c>
      <c r="BL66" s="185"/>
      <c r="BM66" s="185"/>
      <c r="BN66" s="185">
        <v>126000</v>
      </c>
      <c r="BO66" s="185"/>
      <c r="BP66" s="185"/>
      <c r="BQ66" s="185"/>
      <c r="BR66" s="185">
        <v>95508</v>
      </c>
      <c r="BS66" s="185"/>
      <c r="BT66" s="185"/>
      <c r="BU66" s="185"/>
      <c r="BV66" s="185">
        <v>333003</v>
      </c>
      <c r="BW66" s="185">
        <v>120394</v>
      </c>
      <c r="BX66" s="185">
        <v>4</v>
      </c>
      <c r="BY66" s="185"/>
      <c r="BZ66" s="185"/>
      <c r="CA66" s="185"/>
      <c r="CB66" s="185"/>
      <c r="CC66" s="185">
        <v>30842</v>
      </c>
      <c r="CD66" s="250" t="s">
        <v>221</v>
      </c>
      <c r="CE66" s="195">
        <f t="shared" si="0"/>
        <v>2470689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742910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3381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80173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59103</v>
      </c>
      <c r="AZ67" s="195">
        <f>ROUND(AZ51+AZ52,0)</f>
        <v>23182</v>
      </c>
      <c r="BA67" s="195">
        <f>ROUND(BA51+BA52,0)</f>
        <v>7727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1449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304466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2913</v>
      </c>
      <c r="BS67" s="195">
        <f t="shared" si="4"/>
        <v>0</v>
      </c>
      <c r="BT67" s="195">
        <f t="shared" si="4"/>
        <v>0</v>
      </c>
      <c r="BU67" s="195">
        <f t="shared" si="4"/>
        <v>8452</v>
      </c>
      <c r="BV67" s="195">
        <f t="shared" si="4"/>
        <v>10142</v>
      </c>
      <c r="BW67" s="195">
        <f t="shared" si="4"/>
        <v>0</v>
      </c>
      <c r="BX67" s="195">
        <f t="shared" si="4"/>
        <v>0</v>
      </c>
      <c r="BY67" s="195">
        <f t="shared" si="4"/>
        <v>1449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1245347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v>65679</v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30278</v>
      </c>
      <c r="BF68" s="185"/>
      <c r="BG68" s="185"/>
      <c r="BH68" s="185"/>
      <c r="BI68" s="185"/>
      <c r="BJ68" s="185"/>
      <c r="BK68" s="185"/>
      <c r="BL68" s="185"/>
      <c r="BM68" s="185"/>
      <c r="BN68" s="185">
        <v>121374</v>
      </c>
      <c r="BO68" s="185"/>
      <c r="BP68" s="185"/>
      <c r="BQ68" s="185"/>
      <c r="BR68" s="185">
        <v>16895</v>
      </c>
      <c r="BS68" s="185"/>
      <c r="BT68" s="185"/>
      <c r="BU68" s="185"/>
      <c r="BV68" s="185">
        <v>297</v>
      </c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234523</v>
      </c>
      <c r="CF68" s="253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v>12695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2815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v>7106</v>
      </c>
      <c r="AV69" s="185">
        <v>934</v>
      </c>
      <c r="AW69" s="185"/>
      <c r="AX69" s="185"/>
      <c r="AY69" s="185">
        <v>1351</v>
      </c>
      <c r="AZ69" s="185"/>
      <c r="BA69" s="185"/>
      <c r="BB69" s="185"/>
      <c r="BC69" s="185">
        <v>106583</v>
      </c>
      <c r="BD69" s="185"/>
      <c r="BE69" s="185">
        <v>529369</v>
      </c>
      <c r="BF69" s="185">
        <v>539</v>
      </c>
      <c r="BG69" s="185">
        <v>38221</v>
      </c>
      <c r="BH69" s="224"/>
      <c r="BI69" s="185">
        <v>93763</v>
      </c>
      <c r="BJ69" s="185">
        <v>32131</v>
      </c>
      <c r="BK69" s="185">
        <v>35228</v>
      </c>
      <c r="BL69" s="185">
        <v>71</v>
      </c>
      <c r="BM69" s="185"/>
      <c r="BN69" s="185">
        <v>334139</v>
      </c>
      <c r="BO69" s="185"/>
      <c r="BP69" s="185"/>
      <c r="BQ69" s="185"/>
      <c r="BR69" s="185">
        <v>38907</v>
      </c>
      <c r="BS69" s="185"/>
      <c r="BT69" s="185"/>
      <c r="BU69" s="185"/>
      <c r="BV69" s="185">
        <v>9363</v>
      </c>
      <c r="BW69" s="185">
        <v>186</v>
      </c>
      <c r="BX69" s="185">
        <v>417</v>
      </c>
      <c r="BY69" s="185">
        <v>6281</v>
      </c>
      <c r="BZ69" s="185"/>
      <c r="CA69" s="185"/>
      <c r="CB69" s="185"/>
      <c r="CC69" s="185">
        <v>13633516</v>
      </c>
      <c r="CD69" s="188"/>
      <c r="CE69" s="195">
        <f t="shared" si="0"/>
        <v>14883615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14638258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116710</v>
      </c>
      <c r="V71" s="195">
        <f t="shared" si="5"/>
        <v>24977</v>
      </c>
      <c r="W71" s="195">
        <f t="shared" si="5"/>
        <v>0</v>
      </c>
      <c r="X71" s="195">
        <f t="shared" si="5"/>
        <v>0</v>
      </c>
      <c r="Y71" s="195">
        <f t="shared" si="5"/>
        <v>40450</v>
      </c>
      <c r="Z71" s="195">
        <f t="shared" si="5"/>
        <v>0</v>
      </c>
      <c r="AA71" s="195">
        <f t="shared" si="5"/>
        <v>0</v>
      </c>
      <c r="AB71" s="195">
        <f t="shared" si="5"/>
        <v>1077048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37433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539015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1495847</v>
      </c>
      <c r="AV71" s="195">
        <f t="shared" si="6"/>
        <v>1575026</v>
      </c>
      <c r="AW71" s="195">
        <f t="shared" si="6"/>
        <v>0</v>
      </c>
      <c r="AX71" s="195">
        <f t="shared" si="6"/>
        <v>0</v>
      </c>
      <c r="AY71" s="195">
        <f t="shared" si="6"/>
        <v>1590734</v>
      </c>
      <c r="AZ71" s="195">
        <f t="shared" si="6"/>
        <v>23182</v>
      </c>
      <c r="BA71" s="195">
        <f t="shared" si="6"/>
        <v>151549</v>
      </c>
      <c r="BB71" s="195">
        <f t="shared" si="6"/>
        <v>221347</v>
      </c>
      <c r="BC71" s="195">
        <f t="shared" si="6"/>
        <v>106583</v>
      </c>
      <c r="BD71" s="195">
        <f t="shared" si="6"/>
        <v>0</v>
      </c>
      <c r="BE71" s="195">
        <f t="shared" si="6"/>
        <v>1242754</v>
      </c>
      <c r="BF71" s="195">
        <f t="shared" si="6"/>
        <v>841808</v>
      </c>
      <c r="BG71" s="195">
        <f t="shared" si="6"/>
        <v>354032</v>
      </c>
      <c r="BH71" s="195">
        <f t="shared" si="6"/>
        <v>145</v>
      </c>
      <c r="BI71" s="195">
        <f t="shared" si="6"/>
        <v>1887512</v>
      </c>
      <c r="BJ71" s="195">
        <f t="shared" si="6"/>
        <v>455880</v>
      </c>
      <c r="BK71" s="195">
        <f t="shared" si="6"/>
        <v>602725</v>
      </c>
      <c r="BL71" s="195">
        <f t="shared" si="6"/>
        <v>1167025</v>
      </c>
      <c r="BM71" s="195">
        <f t="shared" si="6"/>
        <v>0</v>
      </c>
      <c r="BN71" s="195">
        <f t="shared" si="6"/>
        <v>1401655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447189</v>
      </c>
      <c r="BS71" s="195">
        <f t="shared" si="7"/>
        <v>0</v>
      </c>
      <c r="BT71" s="195">
        <f t="shared" si="7"/>
        <v>0</v>
      </c>
      <c r="BU71" s="195">
        <f t="shared" si="7"/>
        <v>8452</v>
      </c>
      <c r="BV71" s="195">
        <f t="shared" si="7"/>
        <v>695756</v>
      </c>
      <c r="BW71" s="195">
        <f t="shared" si="7"/>
        <v>6268901</v>
      </c>
      <c r="BX71" s="195">
        <f t="shared" si="7"/>
        <v>560895</v>
      </c>
      <c r="BY71" s="195">
        <f t="shared" si="7"/>
        <v>2851986</v>
      </c>
      <c r="BZ71" s="195">
        <f t="shared" si="7"/>
        <v>0</v>
      </c>
      <c r="CA71" s="195">
        <f t="shared" si="7"/>
        <v>693806</v>
      </c>
      <c r="CB71" s="195">
        <f t="shared" si="7"/>
        <v>0</v>
      </c>
      <c r="CC71" s="195">
        <f t="shared" si="7"/>
        <v>14211728</v>
      </c>
      <c r="CD71" s="246">
        <f>CD69-CD70</f>
        <v>0</v>
      </c>
      <c r="CE71" s="195">
        <f>SUM(CE61:CE69)-CE70</f>
        <v>55330408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v>123540802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123540802</v>
      </c>
      <c r="CF73" s="253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4090960</v>
      </c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4090960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123540802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4090960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127631762</v>
      </c>
      <c r="CF75" s="253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49223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224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5312</v>
      </c>
      <c r="AV76" s="185"/>
      <c r="AW76" s="185"/>
      <c r="AX76" s="185"/>
      <c r="AY76" s="185">
        <v>3916</v>
      </c>
      <c r="AZ76" s="185">
        <v>1536</v>
      </c>
      <c r="BA76" s="185">
        <v>512</v>
      </c>
      <c r="BB76" s="185"/>
      <c r="BC76" s="185"/>
      <c r="BD76" s="185"/>
      <c r="BE76" s="185"/>
      <c r="BF76" s="185"/>
      <c r="BG76" s="185">
        <v>96</v>
      </c>
      <c r="BH76" s="185"/>
      <c r="BI76" s="185"/>
      <c r="BJ76" s="185"/>
      <c r="BK76" s="185"/>
      <c r="BL76" s="185"/>
      <c r="BM76" s="185"/>
      <c r="BN76" s="185">
        <v>20173</v>
      </c>
      <c r="BO76" s="185"/>
      <c r="BP76" s="185"/>
      <c r="BQ76" s="185"/>
      <c r="BR76" s="185">
        <v>193</v>
      </c>
      <c r="BS76" s="185"/>
      <c r="BT76" s="185"/>
      <c r="BU76" s="185">
        <v>560</v>
      </c>
      <c r="BV76" s="185">
        <v>672</v>
      </c>
      <c r="BW76" s="185"/>
      <c r="BX76" s="185"/>
      <c r="BY76" s="185">
        <v>96</v>
      </c>
      <c r="BZ76" s="185"/>
      <c r="CA76" s="185"/>
      <c r="CB76" s="185"/>
      <c r="CC76" s="185"/>
      <c r="CD76" s="250" t="s">
        <v>221</v>
      </c>
      <c r="CE76" s="195">
        <f t="shared" si="8"/>
        <v>82513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f>41663*3</f>
        <v>124989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>
        <v>0</v>
      </c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124989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f>8*2080</f>
        <v>16640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16640</v>
      </c>
      <c r="CF78" s="195"/>
    </row>
    <row r="79" spans="1:84" ht="12.65" customHeight="1" x14ac:dyDescent="0.35">
      <c r="A79" s="171" t="s">
        <v>251</v>
      </c>
      <c r="B79" s="175"/>
      <c r="C79" s="225"/>
      <c r="D79" s="225" t="s">
        <v>1271</v>
      </c>
      <c r="E79" s="184"/>
      <c r="F79" s="184"/>
      <c r="G79" s="184"/>
      <c r="H79" s="184">
        <v>157977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157977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v>125.93221153846152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125.93221153846152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1272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1273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1275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1275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1281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1279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1280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2604</v>
      </c>
      <c r="D111" s="174">
        <v>41663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f>192+250</f>
        <v>442</v>
      </c>
      <c r="D113" s="174">
        <v>7610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145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12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157</v>
      </c>
    </row>
    <row r="128" spans="1:5" ht="12.65" customHeight="1" x14ac:dyDescent="0.35">
      <c r="A128" s="173" t="s">
        <v>292</v>
      </c>
      <c r="B128" s="172" t="s">
        <v>256</v>
      </c>
      <c r="C128" s="189">
        <v>157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428</v>
      </c>
      <c r="C138" s="189">
        <v>1533</v>
      </c>
      <c r="D138" s="174">
        <f>2604-B138-C138</f>
        <v>643</v>
      </c>
      <c r="E138" s="175">
        <f>SUM(B138:D138)</f>
        <v>2604</v>
      </c>
    </row>
    <row r="139" spans="1:6" ht="12.65" customHeight="1" x14ac:dyDescent="0.35">
      <c r="A139" s="173" t="s">
        <v>215</v>
      </c>
      <c r="B139" s="174">
        <v>9190</v>
      </c>
      <c r="C139" s="189">
        <v>24436</v>
      </c>
      <c r="D139" s="174">
        <f>41663-B139-C139</f>
        <v>8037</v>
      </c>
      <c r="E139" s="175">
        <f>SUM(B139:D139)</f>
        <v>41663</v>
      </c>
    </row>
    <row r="140" spans="1:6" ht="12.65" customHeight="1" x14ac:dyDescent="0.35">
      <c r="A140" s="173" t="s">
        <v>298</v>
      </c>
      <c r="B140" s="174">
        <v>567</v>
      </c>
      <c r="C140" s="174">
        <v>651</v>
      </c>
      <c r="D140" s="174">
        <f>7610-B140-C140</f>
        <v>6392</v>
      </c>
      <c r="E140" s="175">
        <f>SUM(B140:D140)</f>
        <v>7610</v>
      </c>
    </row>
    <row r="141" spans="1:6" ht="12.65" customHeight="1" x14ac:dyDescent="0.35">
      <c r="A141" s="173" t="s">
        <v>245</v>
      </c>
      <c r="B141" s="174">
        <v>25732000</v>
      </c>
      <c r="C141" s="189">
        <v>68404000</v>
      </c>
      <c r="D141" s="174">
        <f>123540802-B141-C141</f>
        <v>29404802</v>
      </c>
      <c r="E141" s="175">
        <f>SUM(B141:D141)</f>
        <v>123540802</v>
      </c>
      <c r="F141" s="199"/>
    </row>
    <row r="142" spans="1:6" ht="12.65" customHeight="1" x14ac:dyDescent="0.35">
      <c r="A142" s="173" t="s">
        <v>246</v>
      </c>
      <c r="B142" s="174">
        <v>252925</v>
      </c>
      <c r="C142" s="189">
        <v>320625</v>
      </c>
      <c r="D142" s="174">
        <f>4090960-B142-C142</f>
        <v>3517410</v>
      </c>
      <c r="E142" s="175">
        <f>SUM(B142:D142)</f>
        <v>4090960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1851536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100793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768488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1622775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82907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341473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-415962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4352010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135127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99396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234523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438340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7587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445927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144114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885290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1029404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4313939.9000000004</v>
      </c>
      <c r="C195" s="189"/>
      <c r="D195" s="174"/>
      <c r="E195" s="175">
        <f t="shared" ref="E195:E203" si="10">SUM(B195:C195)-D195</f>
        <v>4313939.9000000004</v>
      </c>
    </row>
    <row r="196" spans="1:8" ht="12.65" customHeight="1" x14ac:dyDescent="0.35">
      <c r="A196" s="173" t="s">
        <v>333</v>
      </c>
      <c r="B196" s="174">
        <v>2024521.67</v>
      </c>
      <c r="C196" s="189"/>
      <c r="D196" s="174"/>
      <c r="E196" s="175">
        <f t="shared" si="10"/>
        <v>2024521.67</v>
      </c>
    </row>
    <row r="197" spans="1:8" ht="12.65" customHeight="1" x14ac:dyDescent="0.35">
      <c r="A197" s="173" t="s">
        <v>334</v>
      </c>
      <c r="B197" s="174">
        <v>20055050.98</v>
      </c>
      <c r="C197" s="189"/>
      <c r="D197" s="174"/>
      <c r="E197" s="175">
        <f t="shared" si="10"/>
        <v>20055050.98</v>
      </c>
    </row>
    <row r="198" spans="1:8" ht="12.65" customHeight="1" x14ac:dyDescent="0.35">
      <c r="A198" s="173" t="s">
        <v>335</v>
      </c>
      <c r="B198" s="174">
        <v>1036429.48</v>
      </c>
      <c r="C198" s="189">
        <v>40296.6</v>
      </c>
      <c r="D198" s="174"/>
      <c r="E198" s="175">
        <f t="shared" si="10"/>
        <v>1076726.08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f>4296777.14+3512.37</f>
        <v>4300289.51</v>
      </c>
      <c r="C200" s="189">
        <v>170754.83000000002</v>
      </c>
      <c r="D200" s="174">
        <v>10174.780000000001</v>
      </c>
      <c r="E200" s="175">
        <f t="shared" si="10"/>
        <v>4460869.5599999996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401094.69</v>
      </c>
      <c r="C202" s="189"/>
      <c r="D202" s="174"/>
      <c r="E202" s="175">
        <f t="shared" si="10"/>
        <v>401094.69</v>
      </c>
    </row>
    <row r="203" spans="1:8" ht="12.65" customHeight="1" x14ac:dyDescent="0.35">
      <c r="A203" s="173" t="s">
        <v>340</v>
      </c>
      <c r="B203" s="174">
        <v>239694.35</v>
      </c>
      <c r="C203" s="189">
        <v>772613.69</v>
      </c>
      <c r="D203" s="174"/>
      <c r="E203" s="175">
        <f t="shared" si="10"/>
        <v>1012308.0399999999</v>
      </c>
    </row>
    <row r="204" spans="1:8" ht="12.65" customHeight="1" x14ac:dyDescent="0.35">
      <c r="A204" s="173" t="s">
        <v>203</v>
      </c>
      <c r="B204" s="175">
        <f>SUM(B195:B203)</f>
        <v>32371020.580000002</v>
      </c>
      <c r="C204" s="191">
        <f>SUM(C195:C203)</f>
        <v>983665.12</v>
      </c>
      <c r="D204" s="175">
        <f>SUM(D195:D203)</f>
        <v>10174.780000000001</v>
      </c>
      <c r="E204" s="175">
        <f>SUM(E195:E203)</f>
        <v>33344510.920000002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1087239.67</v>
      </c>
      <c r="C209" s="189">
        <v>114199.91</v>
      </c>
      <c r="D209" s="174"/>
      <c r="E209" s="175">
        <f t="shared" ref="E209:E216" si="11">SUM(B209:C209)-D209</f>
        <v>1201439.5799999998</v>
      </c>
      <c r="H209" s="260"/>
    </row>
    <row r="210" spans="1:8" ht="12.65" customHeight="1" x14ac:dyDescent="0.35">
      <c r="A210" s="173" t="s">
        <v>334</v>
      </c>
      <c r="B210" s="174">
        <v>5190080.82</v>
      </c>
      <c r="C210" s="189">
        <v>679091.38</v>
      </c>
      <c r="D210" s="174"/>
      <c r="E210" s="175">
        <f t="shared" si="11"/>
        <v>5869172.2000000002</v>
      </c>
      <c r="H210" s="260"/>
    </row>
    <row r="211" spans="1:8" ht="12.65" customHeight="1" x14ac:dyDescent="0.35">
      <c r="A211" s="173" t="s">
        <v>335</v>
      </c>
      <c r="B211" s="174">
        <v>445118.41</v>
      </c>
      <c r="C211" s="189">
        <v>73872.72</v>
      </c>
      <c r="D211" s="174"/>
      <c r="E211" s="175">
        <f t="shared" si="11"/>
        <v>518991.13</v>
      </c>
      <c r="H211" s="260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5">
      <c r="A213" s="173" t="s">
        <v>337</v>
      </c>
      <c r="B213" s="174">
        <v>3179730.09</v>
      </c>
      <c r="C213" s="189">
        <v>326781.93</v>
      </c>
      <c r="D213" s="174">
        <v>10174.780000000001</v>
      </c>
      <c r="E213" s="175">
        <f t="shared" si="11"/>
        <v>3496337.24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>
        <v>340708.95</v>
      </c>
      <c r="C215" s="189">
        <v>47766.23</v>
      </c>
      <c r="D215" s="174"/>
      <c r="E215" s="175">
        <f t="shared" si="11"/>
        <v>388475.18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10242877.939999999</v>
      </c>
      <c r="C217" s="191">
        <f>SUM(C208:C216)</f>
        <v>1241712.17</v>
      </c>
      <c r="D217" s="175">
        <f>SUM(D208:D216)</f>
        <v>10174.780000000001</v>
      </c>
      <c r="E217" s="175">
        <f>SUM(E208:E216)</f>
        <v>11474415.33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1254</v>
      </c>
      <c r="C220" s="297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737646</v>
      </c>
      <c r="D221" s="172">
        <f>C221</f>
        <v>737646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11170632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48998769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1482334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11988568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73640303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167229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13174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180403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15017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6113777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6128794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80687146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-376900.93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9724790.0500000007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1858686.32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-36531.760000000002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261017.95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233732.15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224899.62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8172320.7600000007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>
        <v>4313939.9000000004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2024521.67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20055050.98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1076726.08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4460869.5600000005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401094.69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1012308.0399999999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33344510.920000006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11474415.33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21870095.590000004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1119768.99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1119768.99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>
        <v>56670018.130000003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56670018.130000003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87832203.469999999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689050.15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3330216.35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466603.85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4485870.3499999996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-22351516.32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-22351516.32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-22351516.32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105697849.44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87832203.469999999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87832203.469999999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v>123540802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4090960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127631762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737646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73640303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180403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6309197-C365</f>
        <v>6128794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80687146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46944616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v>240025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240025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47184641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23252756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4352010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6552872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2009846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294670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3067077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1245348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234522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445927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1029404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14170051-C387-C382</f>
        <v>12845977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55330409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-8145768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-8145768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-8145768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BHC Fairfax Hospital Inc   H-0     FYE 12/31/2021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2604</v>
      </c>
      <c r="C414" s="194">
        <f>E138</f>
        <v>2604</v>
      </c>
      <c r="D414" s="179"/>
    </row>
    <row r="415" spans="1:5" ht="12.65" customHeight="1" x14ac:dyDescent="0.35">
      <c r="A415" s="179" t="s">
        <v>464</v>
      </c>
      <c r="B415" s="179">
        <f>D111</f>
        <v>41663</v>
      </c>
      <c r="C415" s="179">
        <f>E139</f>
        <v>41663</v>
      </c>
      <c r="D415" s="194">
        <f>SUM(C59:H59)+N59</f>
        <v>41663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442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7610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23252756</v>
      </c>
      <c r="C427" s="179">
        <f t="shared" ref="C427:C434" si="13">CE61</f>
        <v>23286834</v>
      </c>
      <c r="D427" s="179"/>
    </row>
    <row r="428" spans="1:7" ht="12.65" customHeight="1" x14ac:dyDescent="0.35">
      <c r="A428" s="179" t="s">
        <v>3</v>
      </c>
      <c r="B428" s="179">
        <f t="shared" si="12"/>
        <v>4352010</v>
      </c>
      <c r="C428" s="179">
        <f t="shared" si="13"/>
        <v>4352012</v>
      </c>
      <c r="D428" s="179">
        <f>D173</f>
        <v>4352010</v>
      </c>
    </row>
    <row r="429" spans="1:7" ht="12.65" customHeight="1" x14ac:dyDescent="0.35">
      <c r="A429" s="179" t="s">
        <v>236</v>
      </c>
      <c r="B429" s="179">
        <f t="shared" si="12"/>
        <v>6552872</v>
      </c>
      <c r="C429" s="179">
        <f t="shared" si="13"/>
        <v>6552872</v>
      </c>
      <c r="D429" s="179"/>
    </row>
    <row r="430" spans="1:7" ht="12.65" customHeight="1" x14ac:dyDescent="0.35">
      <c r="A430" s="179" t="s">
        <v>237</v>
      </c>
      <c r="B430" s="179">
        <f t="shared" si="12"/>
        <v>2009846</v>
      </c>
      <c r="C430" s="179">
        <f t="shared" si="13"/>
        <v>2009846</v>
      </c>
      <c r="D430" s="179"/>
    </row>
    <row r="431" spans="1:7" ht="12.65" customHeight="1" x14ac:dyDescent="0.35">
      <c r="A431" s="179" t="s">
        <v>444</v>
      </c>
      <c r="B431" s="179">
        <f t="shared" si="12"/>
        <v>294670</v>
      </c>
      <c r="C431" s="179">
        <f t="shared" si="13"/>
        <v>294670</v>
      </c>
      <c r="D431" s="179"/>
    </row>
    <row r="432" spans="1:7" ht="12.65" customHeight="1" x14ac:dyDescent="0.35">
      <c r="A432" s="179" t="s">
        <v>445</v>
      </c>
      <c r="B432" s="179">
        <f t="shared" si="12"/>
        <v>3067077</v>
      </c>
      <c r="C432" s="179">
        <f t="shared" si="13"/>
        <v>2470689</v>
      </c>
      <c r="D432" s="179"/>
    </row>
    <row r="433" spans="1:7" ht="12.65" customHeight="1" x14ac:dyDescent="0.35">
      <c r="A433" s="179" t="s">
        <v>6</v>
      </c>
      <c r="B433" s="179">
        <f t="shared" si="12"/>
        <v>1245348</v>
      </c>
      <c r="C433" s="179">
        <f t="shared" si="13"/>
        <v>1245347</v>
      </c>
      <c r="D433" s="179">
        <f>C217</f>
        <v>1241712.17</v>
      </c>
    </row>
    <row r="434" spans="1:7" ht="12.65" customHeight="1" x14ac:dyDescent="0.35">
      <c r="A434" s="179" t="s">
        <v>474</v>
      </c>
      <c r="B434" s="179">
        <f t="shared" si="12"/>
        <v>234522</v>
      </c>
      <c r="C434" s="179">
        <f t="shared" si="13"/>
        <v>234523</v>
      </c>
      <c r="D434" s="179">
        <f>D177</f>
        <v>234523</v>
      </c>
    </row>
    <row r="435" spans="1:7" ht="12.65" customHeight="1" x14ac:dyDescent="0.35">
      <c r="A435" s="179" t="s">
        <v>447</v>
      </c>
      <c r="B435" s="179">
        <f t="shared" si="12"/>
        <v>445927</v>
      </c>
      <c r="C435" s="179"/>
      <c r="D435" s="179">
        <f>D181</f>
        <v>445927</v>
      </c>
    </row>
    <row r="436" spans="1:7" ht="12.65" customHeight="1" x14ac:dyDescent="0.35">
      <c r="A436" s="179" t="s">
        <v>475</v>
      </c>
      <c r="B436" s="179">
        <f t="shared" si="12"/>
        <v>1029404</v>
      </c>
      <c r="C436" s="179"/>
      <c r="D436" s="179">
        <f>D186</f>
        <v>1029404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1475331</v>
      </c>
      <c r="C438" s="194">
        <f>CD69</f>
        <v>0</v>
      </c>
      <c r="D438" s="194">
        <f>D181+D186+D190</f>
        <v>1475331</v>
      </c>
    </row>
    <row r="439" spans="1:7" ht="12.65" customHeight="1" x14ac:dyDescent="0.35">
      <c r="A439" s="179" t="s">
        <v>451</v>
      </c>
      <c r="B439" s="194">
        <f>C389</f>
        <v>12845977</v>
      </c>
      <c r="C439" s="194">
        <f>SUM(C69:CC69)</f>
        <v>14883615</v>
      </c>
      <c r="D439" s="179"/>
    </row>
    <row r="440" spans="1:7" ht="12.65" customHeight="1" x14ac:dyDescent="0.35">
      <c r="A440" s="179" t="s">
        <v>477</v>
      </c>
      <c r="B440" s="194">
        <f>B438+B439</f>
        <v>14321308</v>
      </c>
      <c r="C440" s="194">
        <f>CE69</f>
        <v>14883615</v>
      </c>
      <c r="D440" s="179"/>
    </row>
    <row r="441" spans="1:7" ht="12.65" customHeight="1" x14ac:dyDescent="0.35">
      <c r="A441" s="179" t="s">
        <v>478</v>
      </c>
      <c r="B441" s="179">
        <f>D390</f>
        <v>55330409</v>
      </c>
      <c r="C441" s="179">
        <f>SUM(C427:C437)+C440</f>
        <v>55330408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737646</v>
      </c>
      <c r="C444" s="179">
        <f>C363</f>
        <v>737646</v>
      </c>
      <c r="D444" s="179"/>
    </row>
    <row r="445" spans="1:7" ht="12.65" customHeight="1" x14ac:dyDescent="0.35">
      <c r="A445" s="179" t="s">
        <v>343</v>
      </c>
      <c r="B445" s="179">
        <f>D229</f>
        <v>73640303</v>
      </c>
      <c r="C445" s="179">
        <f>C364</f>
        <v>73640303</v>
      </c>
      <c r="D445" s="179"/>
    </row>
    <row r="446" spans="1:7" ht="12.65" customHeight="1" x14ac:dyDescent="0.35">
      <c r="A446" s="179" t="s">
        <v>351</v>
      </c>
      <c r="B446" s="179">
        <f>D236</f>
        <v>180403</v>
      </c>
      <c r="C446" s="179">
        <f>C365</f>
        <v>180403</v>
      </c>
      <c r="D446" s="179"/>
    </row>
    <row r="447" spans="1:7" ht="12.65" customHeight="1" x14ac:dyDescent="0.35">
      <c r="A447" s="179" t="s">
        <v>356</v>
      </c>
      <c r="B447" s="179">
        <f>D240</f>
        <v>6128794</v>
      </c>
      <c r="C447" s="179">
        <f>C366</f>
        <v>6128794</v>
      </c>
      <c r="D447" s="179"/>
    </row>
    <row r="448" spans="1:7" ht="12.65" customHeight="1" x14ac:dyDescent="0.35">
      <c r="A448" s="179" t="s">
        <v>358</v>
      </c>
      <c r="B448" s="179">
        <f>D242</f>
        <v>80687146</v>
      </c>
      <c r="C448" s="179">
        <f>D367</f>
        <v>80687146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167229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13174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240025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123540802</v>
      </c>
      <c r="C463" s="194">
        <f>CE73</f>
        <v>123540802</v>
      </c>
      <c r="D463" s="194">
        <f>E141+E147+E153</f>
        <v>123540802</v>
      </c>
    </row>
    <row r="464" spans="1:7" ht="12.65" customHeight="1" x14ac:dyDescent="0.35">
      <c r="A464" s="179" t="s">
        <v>246</v>
      </c>
      <c r="B464" s="194">
        <f>C360</f>
        <v>4090960</v>
      </c>
      <c r="C464" s="194">
        <f>CE74</f>
        <v>4090960</v>
      </c>
      <c r="D464" s="194">
        <f>E142+E148+E154</f>
        <v>4090960</v>
      </c>
    </row>
    <row r="465" spans="1:7" ht="12.65" customHeight="1" x14ac:dyDescent="0.35">
      <c r="A465" s="179" t="s">
        <v>247</v>
      </c>
      <c r="B465" s="194">
        <f>D361</f>
        <v>127631762</v>
      </c>
      <c r="C465" s="194">
        <f>CE75</f>
        <v>127631762</v>
      </c>
      <c r="D465" s="194">
        <f>D463+D464</f>
        <v>127631762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4313939.9000000004</v>
      </c>
      <c r="C468" s="179">
        <f>E195</f>
        <v>4313939.9000000004</v>
      </c>
      <c r="D468" s="179"/>
    </row>
    <row r="469" spans="1:7" ht="12.65" customHeight="1" x14ac:dyDescent="0.35">
      <c r="A469" s="179" t="s">
        <v>333</v>
      </c>
      <c r="B469" s="179">
        <f t="shared" si="14"/>
        <v>2024521.67</v>
      </c>
      <c r="C469" s="179">
        <f>E196</f>
        <v>2024521.67</v>
      </c>
      <c r="D469" s="179"/>
    </row>
    <row r="470" spans="1:7" ht="12.65" customHeight="1" x14ac:dyDescent="0.35">
      <c r="A470" s="179" t="s">
        <v>334</v>
      </c>
      <c r="B470" s="179">
        <f t="shared" si="14"/>
        <v>20055050.98</v>
      </c>
      <c r="C470" s="179">
        <f>E197</f>
        <v>20055050.98</v>
      </c>
      <c r="D470" s="179"/>
    </row>
    <row r="471" spans="1:7" ht="12.65" customHeight="1" x14ac:dyDescent="0.35">
      <c r="A471" s="179" t="s">
        <v>494</v>
      </c>
      <c r="B471" s="179">
        <f t="shared" si="14"/>
        <v>1076726.08</v>
      </c>
      <c r="C471" s="179">
        <f>E198</f>
        <v>1076726.08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4460869.5600000005</v>
      </c>
      <c r="C473" s="179">
        <f>SUM(E200:E201)</f>
        <v>4460869.5599999996</v>
      </c>
      <c r="D473" s="179"/>
    </row>
    <row r="474" spans="1:7" ht="12.65" customHeight="1" x14ac:dyDescent="0.35">
      <c r="A474" s="179" t="s">
        <v>339</v>
      </c>
      <c r="B474" s="179">
        <f t="shared" si="14"/>
        <v>401094.69</v>
      </c>
      <c r="C474" s="179">
        <f>E202</f>
        <v>401094.69</v>
      </c>
      <c r="D474" s="179"/>
    </row>
    <row r="475" spans="1:7" ht="12.65" customHeight="1" x14ac:dyDescent="0.35">
      <c r="A475" s="179" t="s">
        <v>340</v>
      </c>
      <c r="B475" s="179">
        <f t="shared" si="14"/>
        <v>1012308.0399999999</v>
      </c>
      <c r="C475" s="179">
        <f>E203</f>
        <v>1012308.0399999999</v>
      </c>
      <c r="D475" s="179"/>
    </row>
    <row r="476" spans="1:7" ht="12.65" customHeight="1" x14ac:dyDescent="0.35">
      <c r="A476" s="179" t="s">
        <v>203</v>
      </c>
      <c r="B476" s="179">
        <f>D275</f>
        <v>33344510.920000006</v>
      </c>
      <c r="C476" s="179">
        <f>E204</f>
        <v>33344510.920000002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11474415.33</v>
      </c>
      <c r="C478" s="179">
        <f>E217</f>
        <v>11474415.33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87832203.469999999</v>
      </c>
    </row>
    <row r="482" spans="1:12" ht="12.65" customHeight="1" x14ac:dyDescent="0.35">
      <c r="A482" s="180" t="s">
        <v>499</v>
      </c>
      <c r="C482" s="180">
        <f>D339</f>
        <v>87832203.469999999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904</v>
      </c>
      <c r="B493" s="262" t="e">
        <f>RIGHT('Prior Year'!C82,4)</f>
        <v>#VALUE!</v>
      </c>
      <c r="C493" s="262" t="str">
        <f>RIGHT(C82,4)</f>
        <v>2021</v>
      </c>
      <c r="D493" s="262" t="e">
        <f>RIGHT('Prior Year'!C82,4)</f>
        <v>#VALUE!</v>
      </c>
      <c r="E493" s="262" t="str">
        <f>RIGHT(C82,4)</f>
        <v>2021</v>
      </c>
      <c r="F493" s="262" t="e">
        <f>RIGHT('Prior Year'!C82,4)</f>
        <v>#VALUE!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0</v>
      </c>
      <c r="C498" s="241">
        <f>E71</f>
        <v>0</v>
      </c>
      <c r="D498" s="241">
        <f>'Prior Year'!E59</f>
        <v>0</v>
      </c>
      <c r="E498" s="180">
        <f>E59</f>
        <v>0</v>
      </c>
      <c r="F498" s="264" t="str">
        <f t="shared" si="15"/>
        <v/>
      </c>
      <c r="G498" s="264" t="str">
        <f t="shared" si="15"/>
        <v/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14638258</v>
      </c>
      <c r="D501" s="241">
        <f>'Prior Year'!H59</f>
        <v>0</v>
      </c>
      <c r="E501" s="180">
        <f>H59</f>
        <v>41663</v>
      </c>
      <c r="F501" s="264" t="str">
        <f t="shared" si="15"/>
        <v/>
      </c>
      <c r="G501" s="264">
        <f t="shared" si="15"/>
        <v>351.3491107217435</v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0</v>
      </c>
      <c r="C509" s="241">
        <f>P71</f>
        <v>0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0</v>
      </c>
      <c r="C511" s="241">
        <f>R71</f>
        <v>0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0</v>
      </c>
      <c r="C512" s="241">
        <f>S71</f>
        <v>0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0</v>
      </c>
      <c r="C514" s="241">
        <f>U71</f>
        <v>116710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24977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0</v>
      </c>
      <c r="C516" s="241">
        <f>W71</f>
        <v>0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0</v>
      </c>
      <c r="C517" s="241">
        <f>X71</f>
        <v>0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0</v>
      </c>
      <c r="C518" s="241">
        <f>Y71</f>
        <v>40450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0</v>
      </c>
      <c r="C521" s="241">
        <f>AB71</f>
        <v>1077048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0</v>
      </c>
      <c r="C522" s="241">
        <f>AC71</f>
        <v>0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0</v>
      </c>
      <c r="C524" s="241">
        <f>AE71</f>
        <v>0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0</v>
      </c>
      <c r="C526" s="241">
        <f>AG71</f>
        <v>37433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539015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1495847</v>
      </c>
      <c r="D540" s="241">
        <f>'Prior Year'!AU59</f>
        <v>0</v>
      </c>
      <c r="E540" s="180">
        <f>AU59</f>
        <v>7610</v>
      </c>
      <c r="F540" s="264" t="str">
        <f t="shared" si="18"/>
        <v/>
      </c>
      <c r="G540" s="264">
        <f t="shared" si="18"/>
        <v>196.56333771353482</v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0</v>
      </c>
      <c r="C541" s="241">
        <f>AV71</f>
        <v>1575026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0</v>
      </c>
      <c r="C544" s="241">
        <f>AY71</f>
        <v>1590734</v>
      </c>
      <c r="D544" s="241">
        <f>'Prior Year'!AY59</f>
        <v>0</v>
      </c>
      <c r="E544" s="180">
        <f>AY59</f>
        <v>124989</v>
      </c>
      <c r="F544" s="264" t="str">
        <f t="shared" ref="F544:G550" si="19">IF(B544=0,"",IF(D544=0,"",B544/D544))</f>
        <v/>
      </c>
      <c r="G544" s="264">
        <f t="shared" si="19"/>
        <v>12.726991975293826</v>
      </c>
      <c r="H544" s="266" t="str">
        <f t="shared" si="16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23182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151549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0</v>
      </c>
      <c r="C547" s="241">
        <f>BB71</f>
        <v>221347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106583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0</v>
      </c>
      <c r="C549" s="241">
        <f>BD71</f>
        <v>0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0</v>
      </c>
      <c r="C550" s="241">
        <f>BE71</f>
        <v>1242754</v>
      </c>
      <c r="D550" s="241">
        <f>'Prior Year'!BE59</f>
        <v>0</v>
      </c>
      <c r="E550" s="180">
        <f>BE59</f>
        <v>82513</v>
      </c>
      <c r="F550" s="264" t="str">
        <f t="shared" si="19"/>
        <v/>
      </c>
      <c r="G550" s="264">
        <f t="shared" si="19"/>
        <v>15.06131155090713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0</v>
      </c>
      <c r="C551" s="241">
        <f>BF71</f>
        <v>841808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354032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0</v>
      </c>
      <c r="C553" s="241">
        <f>BH71</f>
        <v>145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1887512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0</v>
      </c>
      <c r="C555" s="241">
        <f>BJ71</f>
        <v>455880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0</v>
      </c>
      <c r="C556" s="241">
        <f>BK71</f>
        <v>602725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0</v>
      </c>
      <c r="C557" s="241">
        <f>BL71</f>
        <v>1167025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0</v>
      </c>
      <c r="C559" s="241">
        <f>BN71</f>
        <v>1401655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447189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8452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0</v>
      </c>
      <c r="C567" s="241">
        <f>BV71</f>
        <v>695756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0</v>
      </c>
      <c r="C568" s="241">
        <f>BW71</f>
        <v>6268901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560895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0</v>
      </c>
      <c r="C570" s="241">
        <f>BY71</f>
        <v>2851986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0</v>
      </c>
      <c r="C572" s="241">
        <f>CA71</f>
        <v>693806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0</v>
      </c>
      <c r="C574" s="241">
        <f>CC71</f>
        <v>14211728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82513</v>
      </c>
      <c r="E612" s="180">
        <f>SUM(C624:D647)+SUM(C668:D713)</f>
        <v>38601835.276174664</v>
      </c>
      <c r="F612" s="180">
        <f>CE64-(AX64+BD64+BE64+BG64+BJ64+BN64+BP64+BQ64+CB64+CC64+CD64)</f>
        <v>1842931</v>
      </c>
      <c r="G612" s="180">
        <f>CE77-(AX77+AY77+BD77+BE77+BG77+BJ77+BN77+BP77+BQ77+CB77+CC77+CD77)</f>
        <v>124989</v>
      </c>
      <c r="H612" s="197">
        <f>CE60-(AX60+AY60+AZ60+BD60+BE60+BG60+BJ60+BN60+BO60+BP60+BQ60+BR60+CB60+CC60+CD60)</f>
        <v>233.34471153846152</v>
      </c>
      <c r="I612" s="180">
        <f>CE78-(AX78+AY78+AZ78+BD78+BE78+BF78+BG78+BJ78+BN78+BO78+BP78+BQ78+BR78+CB78+CC78+CD78)</f>
        <v>16640</v>
      </c>
      <c r="J612" s="180">
        <f>CE79-(AX79+AY79+AZ79+BA79+BD79+BE79+BF79+BG79+BJ79+BN79+BO79+BP79+BQ79+BR79+CB79+CC79+CD79)</f>
        <v>157977</v>
      </c>
      <c r="K612" s="180">
        <f>CE75-(AW75+AX75+AY75+AZ75+BA75+BB75+BC75+BD75+BE75+BF75+BG75+BH75+BI75+BJ75+BK75+BL75+BM75+BN75+BO75+BP75+BQ75+BR75+BS75+BT75+BU75+BV75+BW75+BX75+CB75+CC75+CD75)</f>
        <v>127631762</v>
      </c>
      <c r="L612" s="197">
        <f>CE80-(AW80+AX80+AY80+AZ80+BA80+BB80+BC80+BD80+BE80+BF80+BG80+BH80+BI80+BJ80+BK80+BL80+BM80+BN80+BO80+BP80+BQ80+BR80+BS80+BT80+BU80+BV80+BW80+BX80+BY80+BZ80+CA80+CB80+CC80+CD80)</f>
        <v>125.93221153846152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1242754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0</v>
      </c>
      <c r="D615" s="267">
        <f>SUM(C614:C615)</f>
        <v>1242754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455880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354032</v>
      </c>
      <c r="D618" s="180">
        <f>(D615/D612)*BG76</f>
        <v>1445.8859088870845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1401655</v>
      </c>
      <c r="D619" s="180">
        <f>(D615/D612)*BN76</f>
        <v>303831.83791644953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14211728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16728572.723825337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1590734</v>
      </c>
      <c r="D625" s="180">
        <f>(D615/D612)*AY76</f>
        <v>58980.096033352318</v>
      </c>
      <c r="E625" s="180">
        <f>(E623/E612)*SUM(C625:D625)</f>
        <v>714923.57893270964</v>
      </c>
      <c r="F625" s="180">
        <f>(F624/F612)*AY64</f>
        <v>0</v>
      </c>
      <c r="G625" s="180">
        <f>SUM(C625:F625)</f>
        <v>2364637.674966062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447189</v>
      </c>
      <c r="D626" s="180">
        <f>(D615/D612)*BR76</f>
        <v>2906.8331293250758</v>
      </c>
      <c r="E626" s="180">
        <f>(E623/E612)*SUM(C626:D626)</f>
        <v>195054.47923202516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23182</v>
      </c>
      <c r="D628" s="180">
        <f>(D615/D612)*AZ76</f>
        <v>23134.174542193352</v>
      </c>
      <c r="E628" s="180">
        <f>(E623/E612)*SUM(C628:D628)</f>
        <v>20071.675053146595</v>
      </c>
      <c r="F628" s="180">
        <f>(F624/F612)*AZ64</f>
        <v>0</v>
      </c>
      <c r="G628" s="180">
        <f>(G625/G612)*AZ77</f>
        <v>0</v>
      </c>
      <c r="H628" s="180">
        <f>SUM(C626:G628)</f>
        <v>711538.16195669014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841808</v>
      </c>
      <c r="D629" s="180">
        <f>(D615/D612)*BF76</f>
        <v>0</v>
      </c>
      <c r="E629" s="180">
        <f>(E623/E612)*SUM(C629:D629)</f>
        <v>364807.68975742522</v>
      </c>
      <c r="F629" s="180">
        <f>(F624/F612)*BF64</f>
        <v>0</v>
      </c>
      <c r="G629" s="180">
        <f>(G625/G612)*BF77</f>
        <v>0</v>
      </c>
      <c r="H629" s="180">
        <f>(H628/H612)*BF60</f>
        <v>24643.626243140541</v>
      </c>
      <c r="I629" s="180">
        <f>SUM(C629:H629)</f>
        <v>1231259.3160005659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151549</v>
      </c>
      <c r="D630" s="180">
        <f>(D615/D612)*BA76</f>
        <v>7711.3915140644503</v>
      </c>
      <c r="E630" s="180">
        <f>(E623/E612)*SUM(C630:D630)</f>
        <v>69017.419052929996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228277.81056699445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221347</v>
      </c>
      <c r="D632" s="180">
        <f>(D615/D612)*BB76</f>
        <v>0</v>
      </c>
      <c r="E632" s="180">
        <f>(E623/E612)*SUM(C632:D632)</f>
        <v>95923.402610496458</v>
      </c>
      <c r="F632" s="180">
        <f>(F624/F612)*BB64</f>
        <v>0</v>
      </c>
      <c r="G632" s="180">
        <f>(G625/G612)*BB77</f>
        <v>0</v>
      </c>
      <c r="H632" s="180">
        <f>(H628/H612)*BB60</f>
        <v>6020.9026163342178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106583</v>
      </c>
      <c r="D633" s="180">
        <f>(D615/D612)*BC76</f>
        <v>0</v>
      </c>
      <c r="E633" s="180">
        <f>(E623/E612)*SUM(C633:D633)</f>
        <v>46189.033600792165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1887512</v>
      </c>
      <c r="D634" s="180">
        <f>(D615/D612)*BI76</f>
        <v>0</v>
      </c>
      <c r="E634" s="180">
        <f>(E623/E612)*SUM(C634:D634)</f>
        <v>817976.17997146281</v>
      </c>
      <c r="F634" s="180">
        <f>(F624/F612)*BI64</f>
        <v>0</v>
      </c>
      <c r="G634" s="180">
        <f>(G625/G612)*BI77</f>
        <v>0</v>
      </c>
      <c r="H634" s="180">
        <f>(H628/H612)*BI60</f>
        <v>42874.925229440109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602725</v>
      </c>
      <c r="D635" s="180">
        <f>(D615/D612)*BK76</f>
        <v>0</v>
      </c>
      <c r="E635" s="180">
        <f>(E623/E612)*SUM(C635:D635)</f>
        <v>261198.17679214751</v>
      </c>
      <c r="F635" s="180">
        <f>(F624/F612)*BK64</f>
        <v>0</v>
      </c>
      <c r="G635" s="180">
        <f>(G625/G612)*BK77</f>
        <v>0</v>
      </c>
      <c r="H635" s="180">
        <f>(H628/H612)*BK60</f>
        <v>15003.145209536009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145</v>
      </c>
      <c r="D636" s="180">
        <f>(D615/D612)*BH76</f>
        <v>0</v>
      </c>
      <c r="E636" s="180">
        <f>(E623/E612)*SUM(C636:D636)</f>
        <v>62.837505719625682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1167025</v>
      </c>
      <c r="D637" s="180">
        <f>(D615/D612)*BL76</f>
        <v>0</v>
      </c>
      <c r="E637" s="180">
        <f>(E623/E612)*SUM(C637:D637)</f>
        <v>505744.41456859419</v>
      </c>
      <c r="F637" s="180">
        <f>(F624/F612)*BL64</f>
        <v>0</v>
      </c>
      <c r="G637" s="180">
        <f>(G625/G612)*BL77</f>
        <v>0</v>
      </c>
      <c r="H637" s="180">
        <f>(H628/H612)*BL60</f>
        <v>35024.442270961968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8452</v>
      </c>
      <c r="D641" s="180">
        <f>(D615/D612)*BU76</f>
        <v>8434.3344685079919</v>
      </c>
      <c r="E641" s="180">
        <f>(E623/E612)*SUM(C641:D641)</f>
        <v>7317.8975086095406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695756</v>
      </c>
      <c r="D642" s="180">
        <f>(D615/D612)*BV76</f>
        <v>10121.201362209591</v>
      </c>
      <c r="E642" s="180">
        <f>(E623/E612)*SUM(C642:D642)</f>
        <v>305900.43226173252</v>
      </c>
      <c r="F642" s="180">
        <f>(F624/F612)*BV64</f>
        <v>0</v>
      </c>
      <c r="G642" s="180">
        <f>(G625/G612)*BV77</f>
        <v>0</v>
      </c>
      <c r="H642" s="180">
        <f>(H628/H612)*BV60</f>
        <v>14567.740272343102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6268901</v>
      </c>
      <c r="D643" s="180">
        <f>(D615/D612)*BW76</f>
        <v>0</v>
      </c>
      <c r="E643" s="180">
        <f>(E623/E612)*SUM(C643:D643)</f>
        <v>2716704.154781153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560895</v>
      </c>
      <c r="D644" s="180">
        <f>(D615/D612)*BX76</f>
        <v>0</v>
      </c>
      <c r="E644" s="180">
        <f>(E623/E612)*SUM(C644:D644)</f>
        <v>243070.63979730653</v>
      </c>
      <c r="F644" s="180">
        <f>(F624/F612)*BX64</f>
        <v>0</v>
      </c>
      <c r="G644" s="180">
        <f>(G625/G612)*BX77</f>
        <v>0</v>
      </c>
      <c r="H644" s="180">
        <f>(H628/H612)*BX60</f>
        <v>15904.741291602126</v>
      </c>
      <c r="I644" s="180">
        <f>(I629/I612)*BX78</f>
        <v>0</v>
      </c>
      <c r="J644" s="180">
        <f>(J630/J612)*BX79</f>
        <v>0</v>
      </c>
      <c r="K644" s="180">
        <f>SUM(C631:J644)</f>
        <v>16667379.602118947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2851986</v>
      </c>
      <c r="D645" s="180">
        <f>(D615/D612)*BY76</f>
        <v>1445.8859088870845</v>
      </c>
      <c r="E645" s="180">
        <f>(E623/E612)*SUM(C645:D645)</f>
        <v>1236569.2582852552</v>
      </c>
      <c r="F645" s="180">
        <f>(F624/F612)*BY64</f>
        <v>0</v>
      </c>
      <c r="G645" s="180">
        <f>(G625/G612)*BY77</f>
        <v>0</v>
      </c>
      <c r="H645" s="180">
        <f>(H628/H612)*BY60</f>
        <v>42646.227686672115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693806</v>
      </c>
      <c r="D647" s="180">
        <f>(D615/D612)*CA76</f>
        <v>0</v>
      </c>
      <c r="E647" s="180">
        <f>(E623/E612)*SUM(C647:D647)</f>
        <v>300669.23098834907</v>
      </c>
      <c r="F647" s="180">
        <f>(F624/F612)*CA64</f>
        <v>0</v>
      </c>
      <c r="G647" s="180">
        <f>(G625/G612)*CA77</f>
        <v>0</v>
      </c>
      <c r="H647" s="180">
        <f>(H628/H612)*CA60</f>
        <v>24104.134603790408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5151226.7374729533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35785644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14638258</v>
      </c>
      <c r="D673" s="180">
        <f>(D615/D612)*H76</f>
        <v>741362.93847030168</v>
      </c>
      <c r="E673" s="180">
        <f>(E623/E612)*SUM(C673:D673)</f>
        <v>6664944.9564607069</v>
      </c>
      <c r="F673" s="180">
        <f>(F624/F612)*H64</f>
        <v>0</v>
      </c>
      <c r="G673" s="180">
        <f>(G625/G612)*H77</f>
        <v>2364637.674966062</v>
      </c>
      <c r="H673" s="180">
        <f>(H628/H612)*H60</f>
        <v>384005.16445579944</v>
      </c>
      <c r="I673" s="180">
        <f>(I629/I612)*H78</f>
        <v>1231259.3160005659</v>
      </c>
      <c r="J673" s="180">
        <f>(J630/J612)*H79</f>
        <v>228277.81056699445</v>
      </c>
      <c r="K673" s="180">
        <f>(K644/K612)*H75</f>
        <v>16133142.808795631</v>
      </c>
      <c r="L673" s="180">
        <f>(L647/L612)*H80</f>
        <v>5151226.7374729533</v>
      </c>
      <c r="M673" s="180">
        <f t="shared" si="20"/>
        <v>32898857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116710</v>
      </c>
      <c r="D686" s="180">
        <f>(D615/D612)*U76</f>
        <v>0</v>
      </c>
      <c r="E686" s="180">
        <f>(E623/E612)*SUM(C686:D686)</f>
        <v>50577.691672672503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50578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24977</v>
      </c>
      <c r="D687" s="180">
        <f>(D615/D612)*V76</f>
        <v>0</v>
      </c>
      <c r="E687" s="180">
        <f>(E623/E612)*SUM(C687:D687)</f>
        <v>10824.085381786832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10824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40450</v>
      </c>
      <c r="D690" s="180">
        <f>(D615/D612)*Y76</f>
        <v>0</v>
      </c>
      <c r="E690" s="180">
        <f>(E623/E612)*SUM(C690:D690)</f>
        <v>17529.497285233509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17529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1077048</v>
      </c>
      <c r="D693" s="180">
        <f>(D615/D612)*AB76</f>
        <v>3373.7337874031969</v>
      </c>
      <c r="E693" s="180">
        <f>(E623/E612)*SUM(C693:D693)</f>
        <v>468213.84052740579</v>
      </c>
      <c r="F693" s="180">
        <f>(F624/F612)*AB64</f>
        <v>0</v>
      </c>
      <c r="G693" s="180">
        <f>(G625/G612)*AB77</f>
        <v>0</v>
      </c>
      <c r="H693" s="180">
        <f>(H628/H612)*AB60</f>
        <v>10322.175632239889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481910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37433</v>
      </c>
      <c r="D698" s="180">
        <f>(D615/D612)*AG76</f>
        <v>0</v>
      </c>
      <c r="E698" s="180">
        <f>(E623/E612)*SUM(C698:D698)</f>
        <v>16222.043804156883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16222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539015</v>
      </c>
      <c r="D704" s="180">
        <f>(D615/D612)*AM76</f>
        <v>0</v>
      </c>
      <c r="E704" s="180">
        <f>(E623/E612)*SUM(C704:D704)</f>
        <v>233588.67686526923</v>
      </c>
      <c r="F704" s="180">
        <f>(F624/F612)*AM64</f>
        <v>0</v>
      </c>
      <c r="G704" s="180">
        <f>(G625/G612)*AM77</f>
        <v>0</v>
      </c>
      <c r="H704" s="180">
        <f>(H628/H612)*AM60</f>
        <v>16470.621108963947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250059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1495847</v>
      </c>
      <c r="D712" s="180">
        <f>(D615/D612)*AU76</f>
        <v>80005.686958418679</v>
      </c>
      <c r="E712" s="180">
        <f>(E623/E612)*SUM(C712:D712)</f>
        <v>682914.84296577331</v>
      </c>
      <c r="F712" s="180">
        <f>(F624/F612)*AU64</f>
        <v>0</v>
      </c>
      <c r="G712" s="180">
        <f>(G625/G612)*AU77</f>
        <v>0</v>
      </c>
      <c r="H712" s="180">
        <f>(H628/H612)*AU60</f>
        <v>29211.713058942201</v>
      </c>
      <c r="I712" s="180">
        <f>(I629/I612)*AU78</f>
        <v>0</v>
      </c>
      <c r="J712" s="180">
        <f>(J630/J612)*AU79</f>
        <v>0</v>
      </c>
      <c r="K712" s="180">
        <f>(K644/K612)*AU75</f>
        <v>534236.79332331498</v>
      </c>
      <c r="L712" s="180">
        <f>(L647/L612)*AU80</f>
        <v>0</v>
      </c>
      <c r="M712" s="180">
        <f t="shared" si="20"/>
        <v>1326369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1575026</v>
      </c>
      <c r="D713" s="180">
        <f>(D615/D612)*AV76</f>
        <v>0</v>
      </c>
      <c r="E713" s="180">
        <f>(E623/E612)*SUM(C713:D713)</f>
        <v>682556.5881624769</v>
      </c>
      <c r="F713" s="180">
        <f>(F624/F612)*AV64</f>
        <v>0</v>
      </c>
      <c r="G713" s="180">
        <f>(G625/G612)*AV77</f>
        <v>0</v>
      </c>
      <c r="H713" s="180">
        <f>(H628/H612)*AV60</f>
        <v>50738.602276924095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733295</v>
      </c>
      <c r="N713" s="199" t="s">
        <v>741</v>
      </c>
    </row>
    <row r="715" spans="1:83" ht="12.65" customHeight="1" x14ac:dyDescent="0.35">
      <c r="C715" s="180">
        <f>SUM(C614:C647)+SUM(C668:C713)</f>
        <v>55330408</v>
      </c>
      <c r="D715" s="180">
        <f>SUM(D616:D647)+SUM(D668:D713)</f>
        <v>1242754</v>
      </c>
      <c r="E715" s="180">
        <f>SUM(E624:E647)+SUM(E668:E713)</f>
        <v>16728572.723825336</v>
      </c>
      <c r="F715" s="180">
        <f>SUM(F625:F648)+SUM(F668:F713)</f>
        <v>0</v>
      </c>
      <c r="G715" s="180">
        <f>SUM(G626:G647)+SUM(G668:G713)</f>
        <v>2364637.674966062</v>
      </c>
      <c r="H715" s="180">
        <f>SUM(H629:H647)+SUM(H668:H713)</f>
        <v>711538.16195669014</v>
      </c>
      <c r="I715" s="180">
        <f>SUM(I630:I647)+SUM(I668:I713)</f>
        <v>1231259.3160005659</v>
      </c>
      <c r="J715" s="180">
        <f>SUM(J631:J647)+SUM(J668:J713)</f>
        <v>228277.81056699445</v>
      </c>
      <c r="K715" s="180">
        <f>SUM(K668:K713)</f>
        <v>16667379.602118947</v>
      </c>
      <c r="L715" s="180">
        <f>SUM(L668:L713)</f>
        <v>5151226.7374729533</v>
      </c>
      <c r="M715" s="180">
        <f>SUM(M668:M713)</f>
        <v>35785643</v>
      </c>
      <c r="N715" s="198" t="s">
        <v>742</v>
      </c>
    </row>
    <row r="716" spans="1:83" ht="12.65" customHeight="1" x14ac:dyDescent="0.35">
      <c r="C716" s="180">
        <f>CE71</f>
        <v>55330408</v>
      </c>
      <c r="D716" s="180">
        <f>D615</f>
        <v>1242754</v>
      </c>
      <c r="E716" s="180">
        <f>E623</f>
        <v>16728572.723825337</v>
      </c>
      <c r="F716" s="180">
        <f>F624</f>
        <v>0</v>
      </c>
      <c r="G716" s="180">
        <f>G625</f>
        <v>2364637.674966062</v>
      </c>
      <c r="H716" s="180">
        <f>H628</f>
        <v>711538.16195669014</v>
      </c>
      <c r="I716" s="180">
        <f>I629</f>
        <v>1231259.3160005659</v>
      </c>
      <c r="J716" s="180">
        <f>J630</f>
        <v>228277.81056699445</v>
      </c>
      <c r="K716" s="180">
        <f>K644</f>
        <v>16667379.602118947</v>
      </c>
      <c r="L716" s="180">
        <f>L647</f>
        <v>5151226.7374729533</v>
      </c>
      <c r="M716" s="180">
        <f>C648</f>
        <v>35785644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904*2021*A</v>
      </c>
      <c r="B722" s="277">
        <f>ROUND(C165,0)</f>
        <v>1851536</v>
      </c>
      <c r="C722" s="277">
        <f>ROUND(C166,0)</f>
        <v>100793</v>
      </c>
      <c r="D722" s="277">
        <f>ROUND(C167,0)</f>
        <v>768488</v>
      </c>
      <c r="E722" s="277">
        <f>ROUND(C168,0)</f>
        <v>1622775</v>
      </c>
      <c r="F722" s="277">
        <f>ROUND(C169,0)</f>
        <v>82907</v>
      </c>
      <c r="G722" s="277">
        <f>ROUND(C170,0)</f>
        <v>341473</v>
      </c>
      <c r="H722" s="277">
        <f>ROUND(C171+C172,0)</f>
        <v>-415962</v>
      </c>
      <c r="I722" s="277">
        <f>ROUND(C175,0)</f>
        <v>135127</v>
      </c>
      <c r="J722" s="277">
        <f>ROUND(C176,0)</f>
        <v>99396</v>
      </c>
      <c r="K722" s="277">
        <f>ROUND(C179,0)</f>
        <v>438340</v>
      </c>
      <c r="L722" s="277">
        <f>ROUND(C180,0)</f>
        <v>7587</v>
      </c>
      <c r="M722" s="277">
        <f>ROUND(C183,0)</f>
        <v>144114</v>
      </c>
      <c r="N722" s="277">
        <f>ROUND(C184,0)</f>
        <v>885290</v>
      </c>
      <c r="O722" s="277">
        <f>ROUND(C185,0)</f>
        <v>0</v>
      </c>
      <c r="P722" s="277">
        <f>ROUND(C188,0)</f>
        <v>0</v>
      </c>
      <c r="Q722" s="277">
        <f>ROUND(C189,0)</f>
        <v>0</v>
      </c>
      <c r="R722" s="277">
        <f>ROUND(B195,0)</f>
        <v>4313940</v>
      </c>
      <c r="S722" s="277">
        <f>ROUND(C195,0)</f>
        <v>0</v>
      </c>
      <c r="T722" s="277">
        <f>ROUND(D195,0)</f>
        <v>0</v>
      </c>
      <c r="U722" s="277">
        <f>ROUND(B196,0)</f>
        <v>2024522</v>
      </c>
      <c r="V722" s="277">
        <f>ROUND(C196,0)</f>
        <v>0</v>
      </c>
      <c r="W722" s="277">
        <f>ROUND(D196,0)</f>
        <v>0</v>
      </c>
      <c r="X722" s="277">
        <f>ROUND(B197,0)</f>
        <v>20055051</v>
      </c>
      <c r="Y722" s="277">
        <f>ROUND(C197,0)</f>
        <v>0</v>
      </c>
      <c r="Z722" s="277">
        <f>ROUND(D197,0)</f>
        <v>0</v>
      </c>
      <c r="AA722" s="277">
        <f>ROUND(B198,0)</f>
        <v>1036429</v>
      </c>
      <c r="AB722" s="277">
        <f>ROUND(C198,0)</f>
        <v>40297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4300290</v>
      </c>
      <c r="AH722" s="277">
        <f>ROUND(C200,0)</f>
        <v>170755</v>
      </c>
      <c r="AI722" s="277">
        <f>ROUND(D200,0)</f>
        <v>10175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401095</v>
      </c>
      <c r="AN722" s="277">
        <f>ROUND(C202,0)</f>
        <v>0</v>
      </c>
      <c r="AO722" s="277">
        <f>ROUND(D202,0)</f>
        <v>0</v>
      </c>
      <c r="AP722" s="277">
        <f>ROUND(B203,0)</f>
        <v>239694</v>
      </c>
      <c r="AQ722" s="277">
        <f>ROUND(C203,0)</f>
        <v>772614</v>
      </c>
      <c r="AR722" s="277">
        <f>ROUND(D203,0)</f>
        <v>0</v>
      </c>
      <c r="AS722" s="277"/>
      <c r="AT722" s="277"/>
      <c r="AU722" s="277"/>
      <c r="AV722" s="277">
        <f>ROUND(B209,0)</f>
        <v>1087240</v>
      </c>
      <c r="AW722" s="277">
        <f>ROUND(C209,0)</f>
        <v>114200</v>
      </c>
      <c r="AX722" s="277">
        <f>ROUND(D209,0)</f>
        <v>0</v>
      </c>
      <c r="AY722" s="277">
        <f>ROUND(B210,0)</f>
        <v>5190081</v>
      </c>
      <c r="AZ722" s="277">
        <f>ROUND(C210,0)</f>
        <v>679091</v>
      </c>
      <c r="BA722" s="277">
        <f>ROUND(D210,0)</f>
        <v>0</v>
      </c>
      <c r="BB722" s="277">
        <f>ROUND(B211,0)</f>
        <v>445118</v>
      </c>
      <c r="BC722" s="277">
        <f>ROUND(C211,0)</f>
        <v>73873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3179730</v>
      </c>
      <c r="BI722" s="277">
        <f>ROUND(C213,0)</f>
        <v>326782</v>
      </c>
      <c r="BJ722" s="277">
        <f>ROUND(D213,0)</f>
        <v>10175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340709</v>
      </c>
      <c r="BO722" s="277">
        <f>ROUND(C215,0)</f>
        <v>47766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11170632</v>
      </c>
      <c r="BU722" s="277">
        <f>ROUND(C224,0)</f>
        <v>48998769</v>
      </c>
      <c r="BV722" s="277">
        <f>ROUND(C225,0)</f>
        <v>0</v>
      </c>
      <c r="BW722" s="277">
        <f>ROUND(C226,0)</f>
        <v>1482334</v>
      </c>
      <c r="BX722" s="277">
        <f>ROUND(C227,0)</f>
        <v>11988568</v>
      </c>
      <c r="BY722" s="277">
        <f>ROUND(C228,0)</f>
        <v>0</v>
      </c>
      <c r="BZ722" s="277">
        <f>ROUND(C231,0)</f>
        <v>0</v>
      </c>
      <c r="CA722" s="277">
        <f>ROUND(C233,0)</f>
        <v>167229</v>
      </c>
      <c r="CB722" s="277">
        <f>ROUND(C234,0)</f>
        <v>13174</v>
      </c>
      <c r="CC722" s="277">
        <f>ROUND(C238+C239,0)</f>
        <v>6128794</v>
      </c>
      <c r="CD722" s="277">
        <f>D221</f>
        <v>737646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904*2021*A</v>
      </c>
      <c r="B726" s="277">
        <f>ROUND(C111,0)</f>
        <v>2604</v>
      </c>
      <c r="C726" s="277">
        <f>ROUND(C112,0)</f>
        <v>0</v>
      </c>
      <c r="D726" s="277">
        <f>ROUND(C113,0)</f>
        <v>442</v>
      </c>
      <c r="E726" s="277">
        <f>ROUND(C114,0)</f>
        <v>0</v>
      </c>
      <c r="F726" s="277">
        <f>ROUND(D111,0)</f>
        <v>41663</v>
      </c>
      <c r="G726" s="277">
        <f>ROUND(D112,0)</f>
        <v>0</v>
      </c>
      <c r="H726" s="277">
        <f>ROUND(D113,0)</f>
        <v>7610</v>
      </c>
      <c r="I726" s="277">
        <f>ROUND(D114,0)</f>
        <v>0</v>
      </c>
      <c r="J726" s="277">
        <f>ROUND(C116,0)</f>
        <v>0</v>
      </c>
      <c r="K726" s="277">
        <f>ROUND(C117,0)</f>
        <v>0</v>
      </c>
      <c r="L726" s="277">
        <f>ROUND(C118,0)</f>
        <v>0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145</v>
      </c>
      <c r="Q726" s="277">
        <f>ROUND(C123,0)</f>
        <v>0</v>
      </c>
      <c r="R726" s="277">
        <f>ROUND(C124,0)</f>
        <v>0</v>
      </c>
      <c r="S726" s="277">
        <f>ROUND(C125,0)</f>
        <v>12</v>
      </c>
      <c r="T726" s="277"/>
      <c r="U726" s="277">
        <f>ROUND(C126,0)</f>
        <v>0</v>
      </c>
      <c r="V726" s="277">
        <f>ROUND(C128,0)</f>
        <v>157</v>
      </c>
      <c r="W726" s="277">
        <f>ROUND(C129,0)</f>
        <v>0</v>
      </c>
      <c r="X726" s="277">
        <f>ROUND(B138,0)</f>
        <v>428</v>
      </c>
      <c r="Y726" s="277">
        <f>ROUND(B139,0)</f>
        <v>9190</v>
      </c>
      <c r="Z726" s="277">
        <f>ROUND(B140,0)</f>
        <v>567</v>
      </c>
      <c r="AA726" s="277">
        <f>ROUND(B141,0)</f>
        <v>25732000</v>
      </c>
      <c r="AB726" s="277">
        <f>ROUND(B142,0)</f>
        <v>252925</v>
      </c>
      <c r="AC726" s="277">
        <f>ROUND(C138,0)</f>
        <v>1533</v>
      </c>
      <c r="AD726" s="277">
        <f>ROUND(C139,0)</f>
        <v>24436</v>
      </c>
      <c r="AE726" s="277">
        <f>ROUND(C140,0)</f>
        <v>651</v>
      </c>
      <c r="AF726" s="277">
        <f>ROUND(C141,0)</f>
        <v>68404000</v>
      </c>
      <c r="AG726" s="277">
        <f>ROUND(C142,0)</f>
        <v>320625</v>
      </c>
      <c r="AH726" s="277">
        <f>ROUND(D138,0)</f>
        <v>643</v>
      </c>
      <c r="AI726" s="277">
        <f>ROUND(D139,0)</f>
        <v>8037</v>
      </c>
      <c r="AJ726" s="277">
        <f>ROUND(D140,0)</f>
        <v>6392</v>
      </c>
      <c r="AK726" s="277">
        <f>ROUND(D141,0)</f>
        <v>29404802</v>
      </c>
      <c r="AL726" s="277">
        <f>ROUND(D142,0)</f>
        <v>3517410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904*2021*A</v>
      </c>
      <c r="B730" s="277">
        <f>ROUND(C250,0)</f>
        <v>-376901</v>
      </c>
      <c r="C730" s="277">
        <f>ROUND(C251,0)</f>
        <v>0</v>
      </c>
      <c r="D730" s="277">
        <f>ROUND(C252,0)</f>
        <v>9724790</v>
      </c>
      <c r="E730" s="277">
        <f>ROUND(C253,0)</f>
        <v>1858686</v>
      </c>
      <c r="F730" s="277">
        <f>ROUND(C254,0)</f>
        <v>-36532</v>
      </c>
      <c r="G730" s="277">
        <f>ROUND(C255,0)</f>
        <v>261018</v>
      </c>
      <c r="H730" s="277">
        <f>ROUND(C256,0)</f>
        <v>0</v>
      </c>
      <c r="I730" s="277">
        <f>ROUND(C257,0)</f>
        <v>233732</v>
      </c>
      <c r="J730" s="277">
        <f>ROUND(C258,0)</f>
        <v>224900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4313940</v>
      </c>
      <c r="P730" s="277">
        <f>ROUND(C268,0)</f>
        <v>2024522</v>
      </c>
      <c r="Q730" s="277">
        <f>ROUND(C269,0)</f>
        <v>20055051</v>
      </c>
      <c r="R730" s="277">
        <f>ROUND(C270,0)</f>
        <v>1076726</v>
      </c>
      <c r="S730" s="277">
        <f>ROUND(C271,0)</f>
        <v>0</v>
      </c>
      <c r="T730" s="277">
        <f>ROUND(C272,0)</f>
        <v>4460870</v>
      </c>
      <c r="U730" s="277">
        <f>ROUND(C273,0)</f>
        <v>401095</v>
      </c>
      <c r="V730" s="277">
        <f>ROUND(C274,0)</f>
        <v>1012308</v>
      </c>
      <c r="W730" s="277">
        <f>ROUND(C275,0)</f>
        <v>0</v>
      </c>
      <c r="X730" s="277">
        <f>ROUND(C276,0)</f>
        <v>11474415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1119769</v>
      </c>
      <c r="AC730" s="277">
        <f>ROUND(C286,0)</f>
        <v>56670018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689050</v>
      </c>
      <c r="AI730" s="277">
        <f>ROUND(C306,0)</f>
        <v>3330216</v>
      </c>
      <c r="AJ730" s="277">
        <f>ROUND(C307,0)</f>
        <v>0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466604</v>
      </c>
      <c r="AO730" s="277">
        <f>ROUND(C312,0)</f>
        <v>0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0</v>
      </c>
      <c r="AY730" s="277">
        <f>ROUND(C326,0)</f>
        <v>0</v>
      </c>
      <c r="AZ730" s="277">
        <f>ROUND(C327,0)</f>
        <v>-22351516</v>
      </c>
      <c r="BA730" s="277">
        <f>ROUND(C328,0)</f>
        <v>0</v>
      </c>
      <c r="BB730" s="277">
        <f>ROUND(C332,0)</f>
        <v>0</v>
      </c>
      <c r="BC730" s="277"/>
      <c r="BD730" s="277"/>
      <c r="BE730" s="277">
        <f>ROUND(C337,0)</f>
        <v>105697849</v>
      </c>
      <c r="BF730" s="277">
        <f>ROUND(C336,0)</f>
        <v>0</v>
      </c>
      <c r="BG730" s="277"/>
      <c r="BH730" s="277"/>
      <c r="BI730" s="277">
        <f>ROUND(CE60,2)</f>
        <v>262.06</v>
      </c>
      <c r="BJ730" s="277">
        <f>ROUND(C359,0)</f>
        <v>123540802</v>
      </c>
      <c r="BK730" s="277">
        <f>ROUND(C360,0)</f>
        <v>4090960</v>
      </c>
      <c r="BL730" s="277">
        <f>ROUND(C364,0)</f>
        <v>73640303</v>
      </c>
      <c r="BM730" s="277">
        <f>ROUND(C365,0)</f>
        <v>180403</v>
      </c>
      <c r="BN730" s="277">
        <f>ROUND(C366,0)</f>
        <v>6128794</v>
      </c>
      <c r="BO730" s="277">
        <f>ROUND(C370,0)</f>
        <v>240025</v>
      </c>
      <c r="BP730" s="277">
        <f>ROUND(C371,0)</f>
        <v>0</v>
      </c>
      <c r="BQ730" s="277">
        <f>ROUND(C378,0)</f>
        <v>23252756</v>
      </c>
      <c r="BR730" s="277">
        <f>ROUND(C379,0)</f>
        <v>4352010</v>
      </c>
      <c r="BS730" s="277">
        <f>ROUND(C380,0)</f>
        <v>6552872</v>
      </c>
      <c r="BT730" s="277">
        <f>ROUND(C381,0)</f>
        <v>2009846</v>
      </c>
      <c r="BU730" s="277">
        <f>ROUND(C382,0)</f>
        <v>294670</v>
      </c>
      <c r="BV730" s="277">
        <f>ROUND(C383,0)</f>
        <v>3067077</v>
      </c>
      <c r="BW730" s="277">
        <f>ROUND(C384,0)</f>
        <v>1245348</v>
      </c>
      <c r="BX730" s="277">
        <f>ROUND(C385,0)</f>
        <v>234522</v>
      </c>
      <c r="BY730" s="277">
        <f>ROUND(C386,0)</f>
        <v>445927</v>
      </c>
      <c r="BZ730" s="277">
        <f>ROUND(C387,0)</f>
        <v>1029404</v>
      </c>
      <c r="CA730" s="277">
        <f>ROUND(C388,0)</f>
        <v>0</v>
      </c>
      <c r="CB730" s="277">
        <f>C363</f>
        <v>737646</v>
      </c>
      <c r="CC730" s="277">
        <f>ROUND(C389,0)</f>
        <v>12845977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904*2021*6010*A</v>
      </c>
      <c r="B734" s="277">
        <f>ROUND(C59,0)</f>
        <v>0</v>
      </c>
      <c r="C734" s="277">
        <f>ROUND(C60,2)</f>
        <v>0</v>
      </c>
      <c r="D734" s="277">
        <f>ROUND(C61,0)</f>
        <v>0</v>
      </c>
      <c r="E734" s="277">
        <f>ROUND(C62,0)</f>
        <v>0</v>
      </c>
      <c r="F734" s="277">
        <f>ROUND(C63,0)</f>
        <v>0</v>
      </c>
      <c r="G734" s="277">
        <f>ROUND(C64,0)</f>
        <v>0</v>
      </c>
      <c r="H734" s="277">
        <f>ROUND(C65,0)</f>
        <v>0</v>
      </c>
      <c r="I734" s="277">
        <f>ROUND(C66,0)</f>
        <v>0</v>
      </c>
      <c r="J734" s="277">
        <f>ROUND(C67,0)</f>
        <v>0</v>
      </c>
      <c r="K734" s="277">
        <f>ROUND(C68,0)</f>
        <v>0</v>
      </c>
      <c r="L734" s="277">
        <f>ROUND(C69,0)</f>
        <v>0</v>
      </c>
      <c r="M734" s="277">
        <f>ROUND(C70,0)</f>
        <v>0</v>
      </c>
      <c r="N734" s="277">
        <f>ROUND(C75,0)</f>
        <v>0</v>
      </c>
      <c r="O734" s="277">
        <f>ROUND(C73,0)</f>
        <v>0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0</v>
      </c>
      <c r="U734" s="277"/>
      <c r="V734" s="277"/>
      <c r="W734" s="277"/>
      <c r="X734" s="277"/>
      <c r="Y734" s="277">
        <f>IF(M668&lt;&gt;0,ROUND(M668,0),0)</f>
        <v>0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904*2021*6030*A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1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904*2021*6070*A</v>
      </c>
      <c r="B736" s="277">
        <f>ROUND(E59,0)</f>
        <v>0</v>
      </c>
      <c r="C736" s="279">
        <f>ROUND(E60,2)</f>
        <v>0</v>
      </c>
      <c r="D736" s="277">
        <f>ROUND(E61,0)</f>
        <v>0</v>
      </c>
      <c r="E736" s="277">
        <f>ROUND(E62,0)</f>
        <v>0</v>
      </c>
      <c r="F736" s="277">
        <f>ROUND(E63,0)</f>
        <v>0</v>
      </c>
      <c r="G736" s="277">
        <f>ROUND(E64,0)</f>
        <v>0</v>
      </c>
      <c r="H736" s="277">
        <f>ROUND(E65,0)</f>
        <v>0</v>
      </c>
      <c r="I736" s="277">
        <f>ROUND(E66,0)</f>
        <v>0</v>
      </c>
      <c r="J736" s="277">
        <f>ROUND(E67,0)</f>
        <v>0</v>
      </c>
      <c r="K736" s="277">
        <f>ROUND(E68,0)</f>
        <v>0</v>
      </c>
      <c r="L736" s="277">
        <f>ROUND(E69,0)</f>
        <v>0</v>
      </c>
      <c r="M736" s="277">
        <f>ROUND(E70,0)</f>
        <v>0</v>
      </c>
      <c r="N736" s="277">
        <f>ROUND(E75,0)</f>
        <v>0</v>
      </c>
      <c r="O736" s="277">
        <f>ROUND(E73,0)</f>
        <v>0</v>
      </c>
      <c r="P736" s="277">
        <f>IF(E76&gt;0,ROUND(E76,0),0)</f>
        <v>0</v>
      </c>
      <c r="Q736" s="277">
        <f>IF(E77&gt;0,ROUND(E77,0),0)</f>
        <v>0</v>
      </c>
      <c r="R736" s="277">
        <f>IF(E78&gt;0,ROUND(E78,0),0)</f>
        <v>0</v>
      </c>
      <c r="S736" s="277">
        <f>IF(E79&gt;0,ROUND(E79,0),0)</f>
        <v>0</v>
      </c>
      <c r="T736" s="279">
        <f>IF(E80&gt;0,ROUND(E80,2),0)</f>
        <v>0</v>
      </c>
      <c r="U736" s="277"/>
      <c r="V736" s="278"/>
      <c r="W736" s="277"/>
      <c r="X736" s="277"/>
      <c r="Y736" s="277">
        <f t="shared" si="21"/>
        <v>0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904*2021*6100*A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1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904*2021*6120*A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1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904*2021*6140*A</v>
      </c>
      <c r="B739" s="277">
        <f>ROUND(H59,0)</f>
        <v>41663</v>
      </c>
      <c r="C739" s="279">
        <f>ROUND(H60,2)</f>
        <v>125.93</v>
      </c>
      <c r="D739" s="277">
        <f>ROUND(H61,0)</f>
        <v>11628903</v>
      </c>
      <c r="E739" s="277">
        <f>ROUND(H62,0)</f>
        <v>2173293</v>
      </c>
      <c r="F739" s="277">
        <f>ROUND(H63,0)</f>
        <v>0</v>
      </c>
      <c r="G739" s="277">
        <f>ROUND(H64,0)</f>
        <v>5837</v>
      </c>
      <c r="H739" s="277">
        <f>ROUND(H65,0)</f>
        <v>0</v>
      </c>
      <c r="I739" s="277">
        <f>ROUND(H66,0)</f>
        <v>74620</v>
      </c>
      <c r="J739" s="277">
        <f>ROUND(H67,0)</f>
        <v>742910</v>
      </c>
      <c r="K739" s="277">
        <f>ROUND(H68,0)</f>
        <v>0</v>
      </c>
      <c r="L739" s="277">
        <f>ROUND(H69,0)</f>
        <v>12695</v>
      </c>
      <c r="M739" s="277">
        <f>ROUND(H70,0)</f>
        <v>0</v>
      </c>
      <c r="N739" s="277">
        <f>ROUND(H75,0)</f>
        <v>123540802</v>
      </c>
      <c r="O739" s="277">
        <f>ROUND(H73,0)</f>
        <v>123540802</v>
      </c>
      <c r="P739" s="277">
        <f>IF(H76&gt;0,ROUND(H76,0),0)</f>
        <v>49223</v>
      </c>
      <c r="Q739" s="277">
        <f>IF(H77&gt;0,ROUND(H77,0),0)</f>
        <v>124989</v>
      </c>
      <c r="R739" s="277">
        <f>IF(H78&gt;0,ROUND(H78,0),0)</f>
        <v>16640</v>
      </c>
      <c r="S739" s="277">
        <f>IF(H79&gt;0,ROUND(H79,0),0)</f>
        <v>157977</v>
      </c>
      <c r="T739" s="279">
        <f>IF(H80&gt;0,ROUND(H80,2),0)</f>
        <v>125.93</v>
      </c>
      <c r="U739" s="277"/>
      <c r="V739" s="278"/>
      <c r="W739" s="277"/>
      <c r="X739" s="277"/>
      <c r="Y739" s="277">
        <f t="shared" si="21"/>
        <v>32898857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904*2021*6150*A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1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904*2021*6170*A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1"/>
        <v>0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904*2021*6200*A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1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904*2021*6210*A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1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904*2021*6330*A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1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904*2021*6400*A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1"/>
        <v>0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904*2021*7010*A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1"/>
        <v>0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904*2021*7020*A</v>
      </c>
      <c r="B747" s="277">
        <f>ROUND(P59,0)</f>
        <v>0</v>
      </c>
      <c r="C747" s="279">
        <f>ROUND(P60,2)</f>
        <v>0</v>
      </c>
      <c r="D747" s="277">
        <f>ROUND(P61,0)</f>
        <v>0</v>
      </c>
      <c r="E747" s="277">
        <f>ROUND(P62,0)</f>
        <v>0</v>
      </c>
      <c r="F747" s="277">
        <f>ROUND(P63,0)</f>
        <v>0</v>
      </c>
      <c r="G747" s="277">
        <f>ROUND(P64,0)</f>
        <v>0</v>
      </c>
      <c r="H747" s="277">
        <f>ROUND(P65,0)</f>
        <v>0</v>
      </c>
      <c r="I747" s="277">
        <f>ROUND(P66,0)</f>
        <v>0</v>
      </c>
      <c r="J747" s="277">
        <f>ROUND(P67,0)</f>
        <v>0</v>
      </c>
      <c r="K747" s="277">
        <f>ROUND(P68,0)</f>
        <v>0</v>
      </c>
      <c r="L747" s="277">
        <f>ROUND(P69,0)</f>
        <v>0</v>
      </c>
      <c r="M747" s="277">
        <f>ROUND(P70,0)</f>
        <v>0</v>
      </c>
      <c r="N747" s="277">
        <f>ROUND(P75,0)</f>
        <v>0</v>
      </c>
      <c r="O747" s="277">
        <f>ROUND(P73,0)</f>
        <v>0</v>
      </c>
      <c r="P747" s="277">
        <f>IF(P76&gt;0,ROUND(P76,0),0)</f>
        <v>0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0</v>
      </c>
      <c r="T747" s="279">
        <f>IF(P80&gt;0,ROUND(P80,2),0)</f>
        <v>0</v>
      </c>
      <c r="U747" s="277"/>
      <c r="V747" s="278"/>
      <c r="W747" s="277"/>
      <c r="X747" s="277"/>
      <c r="Y747" s="277">
        <f t="shared" si="21"/>
        <v>0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904*2021*7030*A</v>
      </c>
      <c r="B748" s="277">
        <f>ROUND(Q59,0)</f>
        <v>0</v>
      </c>
      <c r="C748" s="279">
        <f>ROUND(Q60,2)</f>
        <v>0</v>
      </c>
      <c r="D748" s="277">
        <f>ROUND(Q61,0)</f>
        <v>0</v>
      </c>
      <c r="E748" s="277">
        <f>ROUND(Q62,0)</f>
        <v>0</v>
      </c>
      <c r="F748" s="277">
        <f>ROUND(Q63,0)</f>
        <v>0</v>
      </c>
      <c r="G748" s="277">
        <f>ROUND(Q64,0)</f>
        <v>0</v>
      </c>
      <c r="H748" s="277">
        <f>ROUND(Q65,0)</f>
        <v>0</v>
      </c>
      <c r="I748" s="277">
        <f>ROUND(Q66,0)</f>
        <v>0</v>
      </c>
      <c r="J748" s="277">
        <f>ROUND(Q67,0)</f>
        <v>0</v>
      </c>
      <c r="K748" s="277">
        <f>ROUND(Q68,0)</f>
        <v>0</v>
      </c>
      <c r="L748" s="277">
        <f>ROUND(Q69,0)</f>
        <v>0</v>
      </c>
      <c r="M748" s="277">
        <f>ROUND(Q70,0)</f>
        <v>0</v>
      </c>
      <c r="N748" s="277">
        <f>ROUND(Q75,0)</f>
        <v>0</v>
      </c>
      <c r="O748" s="277">
        <f>ROUND(Q73,0)</f>
        <v>0</v>
      </c>
      <c r="P748" s="277">
        <f>IF(Q76&gt;0,ROUND(Q76,0),0)</f>
        <v>0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0</v>
      </c>
      <c r="U748" s="277"/>
      <c r="V748" s="278"/>
      <c r="W748" s="277"/>
      <c r="X748" s="277"/>
      <c r="Y748" s="277">
        <f t="shared" si="21"/>
        <v>0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904*2021*7040*A</v>
      </c>
      <c r="B749" s="277">
        <f>ROUND(R59,0)</f>
        <v>0</v>
      </c>
      <c r="C749" s="279">
        <f>ROUND(R60,2)</f>
        <v>0</v>
      </c>
      <c r="D749" s="277">
        <f>ROUND(R61,0)</f>
        <v>0</v>
      </c>
      <c r="E749" s="277">
        <f>ROUND(R62,0)</f>
        <v>0</v>
      </c>
      <c r="F749" s="277">
        <f>ROUND(R63,0)</f>
        <v>0</v>
      </c>
      <c r="G749" s="277">
        <f>ROUND(R64,0)</f>
        <v>0</v>
      </c>
      <c r="H749" s="277">
        <f>ROUND(R65,0)</f>
        <v>0</v>
      </c>
      <c r="I749" s="277">
        <f>ROUND(R66,0)</f>
        <v>0</v>
      </c>
      <c r="J749" s="277">
        <f>ROUND(R67,0)</f>
        <v>0</v>
      </c>
      <c r="K749" s="277">
        <f>ROUND(R68,0)</f>
        <v>0</v>
      </c>
      <c r="L749" s="277">
        <f>ROUND(R69,0)</f>
        <v>0</v>
      </c>
      <c r="M749" s="277">
        <f>ROUND(R70,0)</f>
        <v>0</v>
      </c>
      <c r="N749" s="277">
        <f>ROUND(R75,0)</f>
        <v>0</v>
      </c>
      <c r="O749" s="277">
        <f>ROUND(R73,0)</f>
        <v>0</v>
      </c>
      <c r="P749" s="277">
        <f>IF(R76&gt;0,ROUND(R76,0),0)</f>
        <v>0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>
        <f t="shared" si="21"/>
        <v>0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904*2021*7050*A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0</v>
      </c>
      <c r="H750" s="277">
        <f>ROUND(S65,0)</f>
        <v>0</v>
      </c>
      <c r="I750" s="277">
        <f>ROUND(S66,0)</f>
        <v>0</v>
      </c>
      <c r="J750" s="277">
        <f>ROUND(S67,0)</f>
        <v>0</v>
      </c>
      <c r="K750" s="277">
        <f>ROUND(S68,0)</f>
        <v>0</v>
      </c>
      <c r="L750" s="277">
        <f>ROUND(S69,0)</f>
        <v>0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>
        <f t="shared" si="21"/>
        <v>0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904*2021*7060*A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>
        <f t="shared" si="21"/>
        <v>0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904*2021*7070*A</v>
      </c>
      <c r="B752" s="277">
        <f>ROUND(U59,0)</f>
        <v>0</v>
      </c>
      <c r="C752" s="279">
        <f>ROUND(U60,2)</f>
        <v>0</v>
      </c>
      <c r="D752" s="277">
        <f>ROUND(U61,0)</f>
        <v>0</v>
      </c>
      <c r="E752" s="277">
        <f>ROUND(U62,0)</f>
        <v>0</v>
      </c>
      <c r="F752" s="277">
        <f>ROUND(U63,0)</f>
        <v>0</v>
      </c>
      <c r="G752" s="277">
        <f>ROUND(U64,0)</f>
        <v>0</v>
      </c>
      <c r="H752" s="277">
        <f>ROUND(U65,0)</f>
        <v>0</v>
      </c>
      <c r="I752" s="277">
        <f>ROUND(U66,0)</f>
        <v>116710</v>
      </c>
      <c r="J752" s="277">
        <f>ROUND(U67,0)</f>
        <v>0</v>
      </c>
      <c r="K752" s="277">
        <f>ROUND(U68,0)</f>
        <v>0</v>
      </c>
      <c r="L752" s="277">
        <f>ROUND(U69,0)</f>
        <v>0</v>
      </c>
      <c r="M752" s="277">
        <f>ROUND(U70,0)</f>
        <v>0</v>
      </c>
      <c r="N752" s="277">
        <f>ROUND(U75,0)</f>
        <v>0</v>
      </c>
      <c r="O752" s="277">
        <f>ROUND(U73,0)</f>
        <v>0</v>
      </c>
      <c r="P752" s="277">
        <f>IF(U76&gt;0,ROUND(U76,0),0)</f>
        <v>0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0</v>
      </c>
      <c r="T752" s="279">
        <f>IF(U80&gt;0,ROUND(U80,2),0)</f>
        <v>0</v>
      </c>
      <c r="U752" s="277"/>
      <c r="V752" s="278"/>
      <c r="W752" s="277"/>
      <c r="X752" s="277"/>
      <c r="Y752" s="277">
        <f t="shared" si="21"/>
        <v>50578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904*2021*7110*A</v>
      </c>
      <c r="B753" s="277">
        <f>ROUND(V59,0)</f>
        <v>0</v>
      </c>
      <c r="C753" s="279">
        <f>ROUND(V60,2)</f>
        <v>0</v>
      </c>
      <c r="D753" s="277">
        <f>ROUND(V61,0)</f>
        <v>21044</v>
      </c>
      <c r="E753" s="277">
        <f>ROUND(V62,0)</f>
        <v>3933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1"/>
        <v>10824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904*2021*7120*A</v>
      </c>
      <c r="B754" s="277">
        <f>ROUND(W59,0)</f>
        <v>0</v>
      </c>
      <c r="C754" s="279">
        <f>ROUND(W60,2)</f>
        <v>0</v>
      </c>
      <c r="D754" s="277">
        <f>ROUND(W61,0)</f>
        <v>0</v>
      </c>
      <c r="E754" s="277">
        <f>ROUND(W62,0)</f>
        <v>0</v>
      </c>
      <c r="F754" s="277">
        <f>ROUND(W63,0)</f>
        <v>0</v>
      </c>
      <c r="G754" s="277">
        <f>ROUND(W64,0)</f>
        <v>0</v>
      </c>
      <c r="H754" s="277">
        <f>ROUND(W65,0)</f>
        <v>0</v>
      </c>
      <c r="I754" s="277">
        <f>ROUND(W66,0)</f>
        <v>0</v>
      </c>
      <c r="J754" s="277">
        <f>ROUND(W67,0)</f>
        <v>0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0</v>
      </c>
      <c r="O754" s="277">
        <f>ROUND(W73,0)</f>
        <v>0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>
        <f t="shared" si="21"/>
        <v>0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904*2021*7130*A</v>
      </c>
      <c r="B755" s="277">
        <f>ROUND(X59,0)</f>
        <v>0</v>
      </c>
      <c r="C755" s="279">
        <f>ROUND(X60,2)</f>
        <v>0</v>
      </c>
      <c r="D755" s="277">
        <f>ROUND(X61,0)</f>
        <v>0</v>
      </c>
      <c r="E755" s="277">
        <f>ROUND(X62,0)</f>
        <v>0</v>
      </c>
      <c r="F755" s="277">
        <f>ROUND(X63,0)</f>
        <v>0</v>
      </c>
      <c r="G755" s="277">
        <f>ROUND(X64,0)</f>
        <v>0</v>
      </c>
      <c r="H755" s="277">
        <f>ROUND(X65,0)</f>
        <v>0</v>
      </c>
      <c r="I755" s="277">
        <f>ROUND(X66,0)</f>
        <v>0</v>
      </c>
      <c r="J755" s="277">
        <f>ROUND(X67,0)</f>
        <v>0</v>
      </c>
      <c r="K755" s="277">
        <f>ROUND(X68,0)</f>
        <v>0</v>
      </c>
      <c r="L755" s="277">
        <f>ROUND(X69,0)</f>
        <v>0</v>
      </c>
      <c r="M755" s="277">
        <f>ROUND(X70,0)</f>
        <v>0</v>
      </c>
      <c r="N755" s="277">
        <f>ROUND(X75,0)</f>
        <v>0</v>
      </c>
      <c r="O755" s="277">
        <f>ROUND(X73,0)</f>
        <v>0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>
        <f t="shared" si="21"/>
        <v>0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904*2021*7140*A</v>
      </c>
      <c r="B756" s="277">
        <f>ROUND(Y59,0)</f>
        <v>0</v>
      </c>
      <c r="C756" s="279">
        <f>ROUND(Y60,2)</f>
        <v>0</v>
      </c>
      <c r="D756" s="277">
        <f>ROUND(Y61,0)</f>
        <v>34081</v>
      </c>
      <c r="E756" s="277">
        <f>ROUND(Y62,0)</f>
        <v>6369</v>
      </c>
      <c r="F756" s="277">
        <f>ROUND(Y63,0)</f>
        <v>0</v>
      </c>
      <c r="G756" s="277">
        <f>ROUND(Y64,0)</f>
        <v>0</v>
      </c>
      <c r="H756" s="277">
        <f>ROUND(Y65,0)</f>
        <v>0</v>
      </c>
      <c r="I756" s="277">
        <f>ROUND(Y66,0)</f>
        <v>0</v>
      </c>
      <c r="J756" s="277">
        <f>ROUND(Y67,0)</f>
        <v>0</v>
      </c>
      <c r="K756" s="277">
        <f>ROUND(Y68,0)</f>
        <v>0</v>
      </c>
      <c r="L756" s="277">
        <f>ROUND(Y69,0)</f>
        <v>0</v>
      </c>
      <c r="M756" s="277">
        <f>ROUND(Y70,0)</f>
        <v>0</v>
      </c>
      <c r="N756" s="277">
        <f>ROUND(Y75,0)</f>
        <v>0</v>
      </c>
      <c r="O756" s="277">
        <f>ROUND(Y73,0)</f>
        <v>0</v>
      </c>
      <c r="P756" s="277">
        <f>IF(Y76&gt;0,ROUND(Y76,0),0)</f>
        <v>0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0</v>
      </c>
      <c r="T756" s="279">
        <f>IF(Y80&gt;0,ROUND(Y80,2),0)</f>
        <v>0</v>
      </c>
      <c r="U756" s="277"/>
      <c r="V756" s="278"/>
      <c r="W756" s="277"/>
      <c r="X756" s="277"/>
      <c r="Y756" s="277">
        <f t="shared" si="21"/>
        <v>17529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904*2021*7150*A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>
        <f t="shared" si="21"/>
        <v>0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904*2021*7160*A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0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1"/>
        <v>0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904*2021*7170*A</v>
      </c>
      <c r="B759" s="277"/>
      <c r="C759" s="279">
        <f>ROUND(AB60,2)</f>
        <v>3.39</v>
      </c>
      <c r="D759" s="277">
        <f>ROUND(AB61,0)</f>
        <v>472585</v>
      </c>
      <c r="E759" s="277">
        <f>ROUND(AB62,0)</f>
        <v>88320</v>
      </c>
      <c r="F759" s="277">
        <f>ROUND(AB63,0)</f>
        <v>0</v>
      </c>
      <c r="G759" s="277">
        <f>ROUND(AB64,0)</f>
        <v>448751</v>
      </c>
      <c r="H759" s="277">
        <f>ROUND(AB65,0)</f>
        <v>0</v>
      </c>
      <c r="I759" s="277">
        <f>ROUND(AB66,0)</f>
        <v>61196</v>
      </c>
      <c r="J759" s="277">
        <f>ROUND(AB67,0)</f>
        <v>3381</v>
      </c>
      <c r="K759" s="277">
        <f>ROUND(AB68,0)</f>
        <v>0</v>
      </c>
      <c r="L759" s="277">
        <f>ROUND(AB69,0)</f>
        <v>2815</v>
      </c>
      <c r="M759" s="277">
        <f>ROUND(AB70,0)</f>
        <v>0</v>
      </c>
      <c r="N759" s="277">
        <f>ROUND(AB75,0)</f>
        <v>0</v>
      </c>
      <c r="O759" s="277">
        <f>ROUND(AB73,0)</f>
        <v>0</v>
      </c>
      <c r="P759" s="277">
        <f>IF(AB76&gt;0,ROUND(AB76,0),0)</f>
        <v>224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1"/>
        <v>481910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904*2021*7180*A</v>
      </c>
      <c r="B760" s="277">
        <f>ROUND(AC59,0)</f>
        <v>0</v>
      </c>
      <c r="C760" s="279">
        <f>ROUND(AC60,2)</f>
        <v>0</v>
      </c>
      <c r="D760" s="277">
        <f>ROUND(AC61,0)</f>
        <v>0</v>
      </c>
      <c r="E760" s="277">
        <f>ROUND(AC62,0)</f>
        <v>0</v>
      </c>
      <c r="F760" s="277">
        <f>ROUND(AC63,0)</f>
        <v>0</v>
      </c>
      <c r="G760" s="277">
        <f>ROUND(AC64,0)</f>
        <v>0</v>
      </c>
      <c r="H760" s="277">
        <f>ROUND(AC65,0)</f>
        <v>0</v>
      </c>
      <c r="I760" s="277">
        <f>ROUND(AC66,0)</f>
        <v>0</v>
      </c>
      <c r="J760" s="277">
        <f>ROUND(AC67,0)</f>
        <v>0</v>
      </c>
      <c r="K760" s="277">
        <f>ROUND(AC68,0)</f>
        <v>0</v>
      </c>
      <c r="L760" s="277">
        <f>ROUND(AC69,0)</f>
        <v>0</v>
      </c>
      <c r="M760" s="277">
        <f>ROUND(AC70,0)</f>
        <v>0</v>
      </c>
      <c r="N760" s="277">
        <f>ROUND(AC75,0)</f>
        <v>0</v>
      </c>
      <c r="O760" s="277">
        <f>ROUND(AC73,0)</f>
        <v>0</v>
      </c>
      <c r="P760" s="277">
        <f>IF(AC76&gt;0,ROUND(AC76,0),0)</f>
        <v>0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1"/>
        <v>0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904*2021*7190*A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1"/>
        <v>0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904*2021*7200*A</v>
      </c>
      <c r="B762" s="277">
        <f>ROUND(AE59,0)</f>
        <v>0</v>
      </c>
      <c r="C762" s="279">
        <f>ROUND(AE60,2)</f>
        <v>0</v>
      </c>
      <c r="D762" s="277">
        <f>ROUND(AE61,0)</f>
        <v>0</v>
      </c>
      <c r="E762" s="277">
        <f>ROUND(AE62,0)</f>
        <v>0</v>
      </c>
      <c r="F762" s="277">
        <f>ROUND(AE63,0)</f>
        <v>0</v>
      </c>
      <c r="G762" s="277">
        <f>ROUND(AE64,0)</f>
        <v>0</v>
      </c>
      <c r="H762" s="277">
        <f>ROUND(AE65,0)</f>
        <v>0</v>
      </c>
      <c r="I762" s="277">
        <f>ROUND(AE66,0)</f>
        <v>0</v>
      </c>
      <c r="J762" s="277">
        <f>ROUND(AE67,0)</f>
        <v>0</v>
      </c>
      <c r="K762" s="277">
        <f>ROUND(AE68,0)</f>
        <v>0</v>
      </c>
      <c r="L762" s="277">
        <f>ROUND(AE69,0)</f>
        <v>0</v>
      </c>
      <c r="M762" s="277">
        <f>ROUND(AE70,0)</f>
        <v>0</v>
      </c>
      <c r="N762" s="277">
        <f>ROUND(AE75,0)</f>
        <v>0</v>
      </c>
      <c r="O762" s="277">
        <f>ROUND(AE73,0)</f>
        <v>0</v>
      </c>
      <c r="P762" s="277">
        <f>IF(AE76&gt;0,ROUND(AE76,0),0)</f>
        <v>0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>
        <f t="shared" si="21"/>
        <v>0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904*2021*7220*A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1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904*2021*7230*A</v>
      </c>
      <c r="B764" s="277">
        <f>ROUND(AG59,0)</f>
        <v>0</v>
      </c>
      <c r="C764" s="279">
        <f>ROUND(AG60,2)</f>
        <v>0</v>
      </c>
      <c r="D764" s="277">
        <f>ROUND(AG61,0)</f>
        <v>0</v>
      </c>
      <c r="E764" s="277">
        <f>ROUND(AG62,0)</f>
        <v>0</v>
      </c>
      <c r="F764" s="277">
        <f>ROUND(AG63,0)</f>
        <v>0</v>
      </c>
      <c r="G764" s="277">
        <f>ROUND(AG64,0)</f>
        <v>0</v>
      </c>
      <c r="H764" s="277">
        <f>ROUND(AG65,0)</f>
        <v>0</v>
      </c>
      <c r="I764" s="277">
        <f>ROUND(AG66,0)</f>
        <v>37433</v>
      </c>
      <c r="J764" s="277">
        <f>ROUND(AG67,0)</f>
        <v>0</v>
      </c>
      <c r="K764" s="277">
        <f>ROUND(AG68,0)</f>
        <v>0</v>
      </c>
      <c r="L764" s="277">
        <f>ROUND(AG69,0)</f>
        <v>0</v>
      </c>
      <c r="M764" s="277">
        <f>ROUND(AG70,0)</f>
        <v>0</v>
      </c>
      <c r="N764" s="277">
        <f>ROUND(AG75,0)</f>
        <v>0</v>
      </c>
      <c r="O764" s="277">
        <f>ROUND(AG73,0)</f>
        <v>0</v>
      </c>
      <c r="P764" s="277">
        <f>IF(AG76&gt;0,ROUND(AG76,0),0)</f>
        <v>0</v>
      </c>
      <c r="Q764" s="277">
        <f>IF(AG77&gt;0,ROUND(AG77,0),0)</f>
        <v>0</v>
      </c>
      <c r="R764" s="277">
        <f>IF(AG78&gt;0,ROUND(AG78,0),0)</f>
        <v>0</v>
      </c>
      <c r="S764" s="277">
        <f>IF(AG79&gt;0,ROUND(AG79,0),0)</f>
        <v>0</v>
      </c>
      <c r="T764" s="279">
        <f>IF(AG80&gt;0,ROUND(AG80,2),0)</f>
        <v>0</v>
      </c>
      <c r="U764" s="277"/>
      <c r="V764" s="278"/>
      <c r="W764" s="277"/>
      <c r="X764" s="277"/>
      <c r="Y764" s="277">
        <f t="shared" si="21"/>
        <v>16222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904*2021*7240*A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1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904*2021*7250*A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>
        <f t="shared" si="21"/>
        <v>0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904*2021*7260*A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>
        <f t="shared" si="21"/>
        <v>0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904*2021*7310*A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1"/>
        <v>0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904*2021*7320*A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1"/>
        <v>0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904*2021*7330*A</v>
      </c>
      <c r="B770" s="277">
        <f>ROUND(AM59,0)</f>
        <v>0</v>
      </c>
      <c r="C770" s="279">
        <f>ROUND(AM60,2)</f>
        <v>5.4</v>
      </c>
      <c r="D770" s="277">
        <f>ROUND(AM61,0)</f>
        <v>354325</v>
      </c>
      <c r="E770" s="277">
        <f>ROUND(AM62,0)</f>
        <v>66219</v>
      </c>
      <c r="F770" s="277">
        <f>ROUND(AM63,0)</f>
        <v>0</v>
      </c>
      <c r="G770" s="277">
        <f>ROUND(AM64,0)</f>
        <v>27912</v>
      </c>
      <c r="H770" s="277">
        <f>ROUND(AM65,0)</f>
        <v>0</v>
      </c>
      <c r="I770" s="277">
        <f>ROUND(AM66,0)</f>
        <v>90559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1"/>
        <v>250059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904*2021*7340*A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1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904*2021*7350*A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1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904*2021*7380*A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>
        <f t="shared" si="21"/>
        <v>0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904*2021*7390*A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1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904*2021*7400*A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1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904*2021*7410*A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1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904*2021*7420*A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1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904*2021*7430*A</v>
      </c>
      <c r="B778" s="277">
        <f>ROUND(AU59,0)</f>
        <v>7610</v>
      </c>
      <c r="C778" s="279">
        <f>ROUND(AU60,2)</f>
        <v>9.58</v>
      </c>
      <c r="D778" s="277">
        <f>ROUND(AU61,0)</f>
        <v>787870</v>
      </c>
      <c r="E778" s="277">
        <f>ROUND(AU62,0)</f>
        <v>147243</v>
      </c>
      <c r="F778" s="277">
        <f>ROUND(AU63,0)</f>
        <v>406085</v>
      </c>
      <c r="G778" s="277">
        <f>ROUND(AU64,0)</f>
        <v>2191</v>
      </c>
      <c r="H778" s="277">
        <f>ROUND(AU65,0)</f>
        <v>-500</v>
      </c>
      <c r="I778" s="277">
        <f>ROUND(AU66,0)</f>
        <v>0</v>
      </c>
      <c r="J778" s="277">
        <f>ROUND(AU67,0)</f>
        <v>80173</v>
      </c>
      <c r="K778" s="277">
        <f>ROUND(AU68,0)</f>
        <v>65679</v>
      </c>
      <c r="L778" s="277">
        <f>ROUND(AU69,0)</f>
        <v>7106</v>
      </c>
      <c r="M778" s="277">
        <f>ROUND(AU70,0)</f>
        <v>0</v>
      </c>
      <c r="N778" s="277">
        <f>ROUND(AU75,0)</f>
        <v>4090960</v>
      </c>
      <c r="O778" s="277">
        <f>ROUND(AU73,0)</f>
        <v>0</v>
      </c>
      <c r="P778" s="277">
        <f>IF(AU76&gt;0,ROUND(AU76,0),0)</f>
        <v>5312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1"/>
        <v>1326369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904*2021*7490*A</v>
      </c>
      <c r="B779" s="277"/>
      <c r="C779" s="279">
        <f>ROUND(AV60,2)</f>
        <v>16.64</v>
      </c>
      <c r="D779" s="277">
        <f>ROUND(AV61,0)</f>
        <v>1323885</v>
      </c>
      <c r="E779" s="277">
        <f>ROUND(AV62,0)</f>
        <v>247417</v>
      </c>
      <c r="F779" s="277">
        <f>ROUND(AV63,0)</f>
        <v>0</v>
      </c>
      <c r="G779" s="277">
        <f>ROUND(AV64,0)</f>
        <v>2790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934</v>
      </c>
      <c r="M779" s="277">
        <f>ROUND(AV70,0)</f>
        <v>0</v>
      </c>
      <c r="N779" s="277">
        <f>ROUND(AV75,0)</f>
        <v>0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>
        <f t="shared" si="21"/>
        <v>733295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904*2021*8200*A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904*2021*8310*A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904*2021*8320*A</v>
      </c>
      <c r="B782" s="277">
        <f>ROUND(AY59,0)</f>
        <v>124989</v>
      </c>
      <c r="C782" s="279">
        <f>ROUND(AY60,2)</f>
        <v>9.17</v>
      </c>
      <c r="D782" s="277">
        <f>ROUND(AY61,0)</f>
        <v>505930</v>
      </c>
      <c r="E782" s="277">
        <f>ROUND(AY62,0)</f>
        <v>94552</v>
      </c>
      <c r="F782" s="277">
        <f>ROUND(AY63,0)</f>
        <v>0</v>
      </c>
      <c r="G782" s="277">
        <f>ROUND(AY64,0)</f>
        <v>873652</v>
      </c>
      <c r="H782" s="277">
        <f>ROUND(AY65,0)</f>
        <v>0</v>
      </c>
      <c r="I782" s="277">
        <f>ROUND(AY66,0)</f>
        <v>56146</v>
      </c>
      <c r="J782" s="277">
        <f>ROUND(AY67,0)</f>
        <v>59103</v>
      </c>
      <c r="K782" s="277">
        <f>ROUND(AY68,0)</f>
        <v>0</v>
      </c>
      <c r="L782" s="277">
        <f>ROUND(AY69,0)</f>
        <v>1351</v>
      </c>
      <c r="M782" s="277">
        <f>ROUND(AY70,0)</f>
        <v>0</v>
      </c>
      <c r="N782" s="277"/>
      <c r="O782" s="277"/>
      <c r="P782" s="277">
        <f>IF(AY76&gt;0,ROUND(AY76,0),0)</f>
        <v>3916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904*2021*8330*A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23182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1536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904*2021*8350*A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143822</v>
      </c>
      <c r="J784" s="277">
        <f>ROUND(BA67,0)</f>
        <v>7727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512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904*2021*8360*A</v>
      </c>
      <c r="B785" s="277"/>
      <c r="C785" s="279">
        <f>ROUND(BB60,2)</f>
        <v>1.97</v>
      </c>
      <c r="D785" s="277">
        <f>ROUND(BB61,0)</f>
        <v>136299</v>
      </c>
      <c r="E785" s="277">
        <f>ROUND(BB62,0)</f>
        <v>25473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59575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904*2021*8370*A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106583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904*2021*8420*A</v>
      </c>
      <c r="B787" s="277"/>
      <c r="C787" s="279">
        <f>ROUND(BD60,2)</f>
        <v>0</v>
      </c>
      <c r="D787" s="277">
        <f>ROUND(BD61,0)</f>
        <v>0</v>
      </c>
      <c r="E787" s="277">
        <f>ROUND(BD62,0)</f>
        <v>0</v>
      </c>
      <c r="F787" s="277">
        <f>ROUND(BD63,0)</f>
        <v>0</v>
      </c>
      <c r="G787" s="277">
        <f>ROUND(BD64,0)</f>
        <v>0</v>
      </c>
      <c r="H787" s="277">
        <f>ROUND(BD65,0)</f>
        <v>0</v>
      </c>
      <c r="I787" s="277">
        <f>ROUND(BD66,0)</f>
        <v>0</v>
      </c>
      <c r="J787" s="277">
        <f>ROUND(BD67,0)</f>
        <v>0</v>
      </c>
      <c r="K787" s="277">
        <f>ROUND(BD68,0)</f>
        <v>0</v>
      </c>
      <c r="L787" s="277">
        <f>ROUND(BD69,0)</f>
        <v>0</v>
      </c>
      <c r="M787" s="277">
        <f>ROUND(BD70,0)</f>
        <v>0</v>
      </c>
      <c r="N787" s="277"/>
      <c r="O787" s="277"/>
      <c r="P787" s="277">
        <f>IF(BD76&gt;0,ROUND(BD76,0),0)</f>
        <v>0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904*2021*8430*A</v>
      </c>
      <c r="B788" s="277">
        <f>ROUND(BE59,0)</f>
        <v>82513</v>
      </c>
      <c r="C788" s="279">
        <f>ROUND(BE60,2)</f>
        <v>2.31</v>
      </c>
      <c r="D788" s="277">
        <f>ROUND(BE61,0)</f>
        <v>194463</v>
      </c>
      <c r="E788" s="277">
        <f>ROUND(BE62,0)</f>
        <v>36343</v>
      </c>
      <c r="F788" s="277">
        <f>ROUND(BE63,0)</f>
        <v>0</v>
      </c>
      <c r="G788" s="277">
        <f>ROUND(BE64,0)</f>
        <v>58108</v>
      </c>
      <c r="H788" s="277">
        <f>ROUND(BE65,0)</f>
        <v>295170</v>
      </c>
      <c r="I788" s="277">
        <f>ROUND(BE66,0)</f>
        <v>99023</v>
      </c>
      <c r="J788" s="277">
        <f>ROUND(BE67,0)</f>
        <v>0</v>
      </c>
      <c r="K788" s="277">
        <f>ROUND(BE68,0)</f>
        <v>30278</v>
      </c>
      <c r="L788" s="277">
        <f>ROUND(BE69,0)</f>
        <v>529369</v>
      </c>
      <c r="M788" s="277">
        <f>ROUND(BE70,0)</f>
        <v>0</v>
      </c>
      <c r="N788" s="277"/>
      <c r="O788" s="277"/>
      <c r="P788" s="277">
        <f>IF(BE76&gt;0,ROUND(BE76,0),0)</f>
        <v>0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904*2021*8460*A</v>
      </c>
      <c r="B789" s="277"/>
      <c r="C789" s="279">
        <f>ROUND(BF60,2)</f>
        <v>8.08</v>
      </c>
      <c r="D789" s="277">
        <f>ROUND(BF61,0)</f>
        <v>142346</v>
      </c>
      <c r="E789" s="277">
        <f>ROUND(BF62,0)</f>
        <v>26603</v>
      </c>
      <c r="F789" s="277">
        <f>ROUND(BF63,0)</f>
        <v>0</v>
      </c>
      <c r="G789" s="277">
        <f>ROUND(BF64,0)</f>
        <v>81398</v>
      </c>
      <c r="H789" s="277">
        <f>ROUND(BF65,0)</f>
        <v>0</v>
      </c>
      <c r="I789" s="277">
        <f>ROUND(BF66,0)</f>
        <v>590922</v>
      </c>
      <c r="J789" s="277">
        <f>ROUND(BF67,0)</f>
        <v>0</v>
      </c>
      <c r="K789" s="277">
        <f>ROUND(BF68,0)</f>
        <v>0</v>
      </c>
      <c r="L789" s="277">
        <f>ROUND(BF69,0)</f>
        <v>539</v>
      </c>
      <c r="M789" s="277">
        <f>ROUND(BF70,0)</f>
        <v>0</v>
      </c>
      <c r="N789" s="277"/>
      <c r="O789" s="277"/>
      <c r="P789" s="277">
        <f>IF(BF76&gt;0,ROUND(BF76,0),0)</f>
        <v>0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904*2021*8470*A</v>
      </c>
      <c r="B790" s="277"/>
      <c r="C790" s="279">
        <f>ROUND(BG60,2)</f>
        <v>2.68</v>
      </c>
      <c r="D790" s="277">
        <f>ROUND(BG61,0)</f>
        <v>254785</v>
      </c>
      <c r="E790" s="277">
        <f>ROUND(BG62,0)</f>
        <v>47616</v>
      </c>
      <c r="F790" s="277">
        <f>ROUND(BG63,0)</f>
        <v>0</v>
      </c>
      <c r="G790" s="277">
        <f>ROUND(BG64,0)</f>
        <v>11961</v>
      </c>
      <c r="H790" s="277">
        <f>ROUND(BG65,0)</f>
        <v>0</v>
      </c>
      <c r="I790" s="277">
        <f>ROUND(BG66,0)</f>
        <v>0</v>
      </c>
      <c r="J790" s="277">
        <f>ROUND(BG67,0)</f>
        <v>1449</v>
      </c>
      <c r="K790" s="277">
        <f>ROUND(BG68,0)</f>
        <v>0</v>
      </c>
      <c r="L790" s="277">
        <f>ROUND(BG69,0)</f>
        <v>38221</v>
      </c>
      <c r="M790" s="277">
        <f>ROUND(BG70,0)</f>
        <v>0</v>
      </c>
      <c r="N790" s="277"/>
      <c r="O790" s="277"/>
      <c r="P790" s="277">
        <f>IF(BG76&gt;0,ROUND(BG76,0),0)</f>
        <v>96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904*2021*8480*A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145</v>
      </c>
      <c r="H791" s="277">
        <f>ROUND(BH65,0)</f>
        <v>0</v>
      </c>
      <c r="I791" s="277">
        <f>ROUND(BH66,0)</f>
        <v>0</v>
      </c>
      <c r="J791" s="277">
        <f>ROUND(BH67,0)</f>
        <v>0</v>
      </c>
      <c r="K791" s="277">
        <f>ROUND(BH68,0)</f>
        <v>0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904*2021*8490*A</v>
      </c>
      <c r="B792" s="277"/>
      <c r="C792" s="279">
        <f>ROUND(BI60,2)</f>
        <v>14.06</v>
      </c>
      <c r="D792" s="277">
        <f>ROUND(BI61,0)</f>
        <v>1009505</v>
      </c>
      <c r="E792" s="277">
        <f>ROUND(BI62,0)</f>
        <v>188664</v>
      </c>
      <c r="F792" s="277">
        <f>ROUND(BI63,0)</f>
        <v>0</v>
      </c>
      <c r="G792" s="277">
        <f>ROUND(BI64,0)</f>
        <v>321353</v>
      </c>
      <c r="H792" s="277">
        <f>ROUND(BI65,0)</f>
        <v>0</v>
      </c>
      <c r="I792" s="277">
        <f>ROUND(BI66,0)</f>
        <v>274227</v>
      </c>
      <c r="J792" s="277">
        <f>ROUND(BI67,0)</f>
        <v>0</v>
      </c>
      <c r="K792" s="277">
        <f>ROUND(BI68,0)</f>
        <v>0</v>
      </c>
      <c r="L792" s="277">
        <f>ROUND(BI69,0)</f>
        <v>93763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904*2021*8510*A</v>
      </c>
      <c r="B793" s="277"/>
      <c r="C793" s="279">
        <f>ROUND(BJ60,2)</f>
        <v>3.23</v>
      </c>
      <c r="D793" s="277">
        <f>ROUND(BJ61,0)</f>
        <v>339265</v>
      </c>
      <c r="E793" s="277">
        <f>ROUND(BJ62,0)</f>
        <v>63404</v>
      </c>
      <c r="F793" s="277">
        <f>ROUND(BJ63,0)</f>
        <v>0</v>
      </c>
      <c r="G793" s="277">
        <f>ROUND(BJ64,0)</f>
        <v>935</v>
      </c>
      <c r="H793" s="277">
        <f>ROUND(BJ65,0)</f>
        <v>0</v>
      </c>
      <c r="I793" s="277">
        <f>ROUND(BJ66,0)</f>
        <v>20145</v>
      </c>
      <c r="J793" s="277">
        <f>ROUND(BJ67,0)</f>
        <v>0</v>
      </c>
      <c r="K793" s="277">
        <f>ROUND(BJ68,0)</f>
        <v>0</v>
      </c>
      <c r="L793" s="277">
        <f>ROUND(BJ69,0)</f>
        <v>32131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904*2021*8530*A</v>
      </c>
      <c r="B794" s="277"/>
      <c r="C794" s="279">
        <f>ROUND(BK60,2)</f>
        <v>4.92</v>
      </c>
      <c r="D794" s="277">
        <f>ROUND(BK61,0)</f>
        <v>352447</v>
      </c>
      <c r="E794" s="277">
        <f>ROUND(BK62,0)</f>
        <v>65868</v>
      </c>
      <c r="F794" s="277">
        <f>ROUND(BK63,0)</f>
        <v>0</v>
      </c>
      <c r="G794" s="277">
        <f>ROUND(BK64,0)</f>
        <v>8622</v>
      </c>
      <c r="H794" s="277">
        <f>ROUND(BK65,0)</f>
        <v>0</v>
      </c>
      <c r="I794" s="277">
        <f>ROUND(BK66,0)</f>
        <v>140560</v>
      </c>
      <c r="J794" s="277">
        <f>ROUND(BK67,0)</f>
        <v>0</v>
      </c>
      <c r="K794" s="277">
        <f>ROUND(BK68,0)</f>
        <v>0</v>
      </c>
      <c r="L794" s="277">
        <f>ROUND(BK69,0)</f>
        <v>35228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904*2021*8560*A</v>
      </c>
      <c r="B795" s="277"/>
      <c r="C795" s="279">
        <f>ROUND(BL60,2)</f>
        <v>11.49</v>
      </c>
      <c r="D795" s="277">
        <f>ROUND(BL61,0)</f>
        <v>980845</v>
      </c>
      <c r="E795" s="277">
        <f>ROUND(BL62,0)</f>
        <v>183307</v>
      </c>
      <c r="F795" s="277">
        <f>ROUND(BL63,0)</f>
        <v>0</v>
      </c>
      <c r="G795" s="277">
        <f>ROUND(BL64,0)</f>
        <v>2802</v>
      </c>
      <c r="H795" s="277">
        <f>ROUND(BL65,0)</f>
        <v>0</v>
      </c>
      <c r="I795" s="277">
        <f>ROUND(BL66,0)</f>
        <v>0</v>
      </c>
      <c r="J795" s="277">
        <f>ROUND(BL67,0)</f>
        <v>0</v>
      </c>
      <c r="K795" s="277">
        <f>ROUND(BL68,0)</f>
        <v>0</v>
      </c>
      <c r="L795" s="277">
        <f>ROUND(BL69,0)</f>
        <v>71</v>
      </c>
      <c r="M795" s="277">
        <f>ROUND(BL70,0)</f>
        <v>0</v>
      </c>
      <c r="N795" s="277"/>
      <c r="O795" s="277"/>
      <c r="P795" s="277">
        <f>IF(BL76&gt;0,ROUND(BL76,0),0)</f>
        <v>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904*2021*8590*A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904*2021*8610*A</v>
      </c>
      <c r="B797" s="277"/>
      <c r="C797" s="279">
        <f>ROUND(BN60,2)</f>
        <v>3.06</v>
      </c>
      <c r="D797" s="277">
        <f>ROUND(BN61,0)</f>
        <v>416976</v>
      </c>
      <c r="E797" s="277">
        <f>ROUND(BN62,0)</f>
        <v>77927</v>
      </c>
      <c r="F797" s="277">
        <f>ROUND(BN63,0)</f>
        <v>0</v>
      </c>
      <c r="G797" s="277">
        <f>ROUND(BN64,0)</f>
        <v>20773</v>
      </c>
      <c r="H797" s="277">
        <f>ROUND(BN65,0)</f>
        <v>0</v>
      </c>
      <c r="I797" s="277">
        <f>ROUND(BN66,0)</f>
        <v>126000</v>
      </c>
      <c r="J797" s="277">
        <f>ROUND(BN67,0)</f>
        <v>304466</v>
      </c>
      <c r="K797" s="277">
        <f>ROUND(BN68,0)</f>
        <v>121374</v>
      </c>
      <c r="L797" s="277">
        <f>ROUND(BN69,0)</f>
        <v>334139</v>
      </c>
      <c r="M797" s="277">
        <f>ROUND(BN70,0)</f>
        <v>0</v>
      </c>
      <c r="N797" s="277"/>
      <c r="O797" s="277"/>
      <c r="P797" s="277">
        <f>IF(BN76&gt;0,ROUND(BN76,0),0)</f>
        <v>20173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904*2021*8620*A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904*2021*8630*A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904*2021*8640*A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904*2021*8650*A</v>
      </c>
      <c r="B801" s="277"/>
      <c r="C801" s="279">
        <f>ROUND(BR60,2)</f>
        <v>3.07</v>
      </c>
      <c r="D801" s="277">
        <f>ROUND(BR61,0)</f>
        <v>241230</v>
      </c>
      <c r="E801" s="277">
        <f>ROUND(BR62,0)</f>
        <v>45083</v>
      </c>
      <c r="F801" s="277">
        <f>ROUND(BR63,0)</f>
        <v>0</v>
      </c>
      <c r="G801" s="277">
        <f>ROUND(BR64,0)</f>
        <v>6653</v>
      </c>
      <c r="H801" s="277">
        <f>ROUND(BR65,0)</f>
        <v>0</v>
      </c>
      <c r="I801" s="277">
        <f>ROUND(BR66,0)</f>
        <v>95508</v>
      </c>
      <c r="J801" s="277">
        <f>ROUND(BR67,0)</f>
        <v>2913</v>
      </c>
      <c r="K801" s="277">
        <f>ROUND(BR68,0)</f>
        <v>16895</v>
      </c>
      <c r="L801" s="277">
        <f>ROUND(BR69,0)</f>
        <v>38907</v>
      </c>
      <c r="M801" s="277">
        <f>ROUND(BR70,0)</f>
        <v>0</v>
      </c>
      <c r="N801" s="277"/>
      <c r="O801" s="277"/>
      <c r="P801" s="277">
        <f>IF(BR76&gt;0,ROUND(BR76,0),0)</f>
        <v>193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904*2021*8660*A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904*2021*8670*A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904*2021*8680*A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8452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560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904*2021*8690*A</v>
      </c>
      <c r="B805" s="277"/>
      <c r="C805" s="279">
        <f>ROUND(BV60,2)</f>
        <v>4.78</v>
      </c>
      <c r="D805" s="277">
        <f>ROUND(BV61,0)</f>
        <v>264921</v>
      </c>
      <c r="E805" s="277">
        <f>ROUND(BV62,0)</f>
        <v>49510</v>
      </c>
      <c r="F805" s="277">
        <f>ROUND(BV63,0)</f>
        <v>0</v>
      </c>
      <c r="G805" s="277">
        <f>ROUND(BV64,0)</f>
        <v>28520</v>
      </c>
      <c r="H805" s="277">
        <f>ROUND(BV65,0)</f>
        <v>0</v>
      </c>
      <c r="I805" s="277">
        <f>ROUND(BV66,0)</f>
        <v>333003</v>
      </c>
      <c r="J805" s="277">
        <f>ROUND(BV67,0)</f>
        <v>10142</v>
      </c>
      <c r="K805" s="277">
        <f>ROUND(BV68,0)</f>
        <v>297</v>
      </c>
      <c r="L805" s="277">
        <f>ROUND(BV69,0)</f>
        <v>9363</v>
      </c>
      <c r="M805" s="277">
        <f>ROUND(BV70,0)</f>
        <v>0</v>
      </c>
      <c r="N805" s="277"/>
      <c r="O805" s="277"/>
      <c r="P805" s="277">
        <f>IF(BV76&gt;0,ROUND(BV76,0),0)</f>
        <v>672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904*2021*8700*A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6146787</v>
      </c>
      <c r="G806" s="277">
        <f>ROUND(BW64,0)</f>
        <v>1534</v>
      </c>
      <c r="H806" s="277">
        <f>ROUND(BW65,0)</f>
        <v>0</v>
      </c>
      <c r="I806" s="277">
        <f>ROUND(BW66,0)</f>
        <v>120394</v>
      </c>
      <c r="J806" s="277">
        <f>ROUND(BW67,0)</f>
        <v>0</v>
      </c>
      <c r="K806" s="277">
        <f>ROUND(BW68,0)</f>
        <v>0</v>
      </c>
      <c r="L806" s="277">
        <f>ROUND(BW69,0)</f>
        <v>186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904*2021*8710*A</v>
      </c>
      <c r="B807" s="277"/>
      <c r="C807" s="279">
        <f>ROUND(BX60,2)</f>
        <v>5.22</v>
      </c>
      <c r="D807" s="277">
        <f>ROUND(BX61,0)</f>
        <v>471433</v>
      </c>
      <c r="E807" s="277">
        <f>ROUND(BX62,0)</f>
        <v>88105</v>
      </c>
      <c r="F807" s="277">
        <f>ROUND(BX63,0)</f>
        <v>0</v>
      </c>
      <c r="G807" s="277">
        <f>ROUND(BX64,0)</f>
        <v>936</v>
      </c>
      <c r="H807" s="277">
        <f>ROUND(BX65,0)</f>
        <v>0</v>
      </c>
      <c r="I807" s="277">
        <f>ROUND(BX66,0)</f>
        <v>4</v>
      </c>
      <c r="J807" s="277">
        <f>ROUND(BX67,0)</f>
        <v>0</v>
      </c>
      <c r="K807" s="277">
        <f>ROUND(BX68,0)</f>
        <v>0</v>
      </c>
      <c r="L807" s="277">
        <f>ROUND(BX69,0)</f>
        <v>417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904*2021*8720*A</v>
      </c>
      <c r="B808" s="277"/>
      <c r="C808" s="279">
        <f>ROUND(BY60,2)</f>
        <v>13.99</v>
      </c>
      <c r="D808" s="277">
        <f>ROUND(BY61,0)</f>
        <v>2373786</v>
      </c>
      <c r="E808" s="277">
        <f>ROUND(BY62,0)</f>
        <v>443630</v>
      </c>
      <c r="F808" s="277">
        <f>ROUND(BY63,0)</f>
        <v>0</v>
      </c>
      <c r="G808" s="277">
        <f>ROUND(BY64,0)</f>
        <v>26840</v>
      </c>
      <c r="H808" s="277">
        <f>ROUND(BY65,0)</f>
        <v>0</v>
      </c>
      <c r="I808" s="277">
        <f>ROUND(BY66,0)</f>
        <v>0</v>
      </c>
      <c r="J808" s="277">
        <f>ROUND(BY67,0)</f>
        <v>1449</v>
      </c>
      <c r="K808" s="277">
        <f>ROUND(BY68,0)</f>
        <v>0</v>
      </c>
      <c r="L808" s="277">
        <f>ROUND(BY69,0)</f>
        <v>6281</v>
      </c>
      <c r="M808" s="277">
        <f>ROUND(BY70,0)</f>
        <v>0</v>
      </c>
      <c r="N808" s="277"/>
      <c r="O808" s="277"/>
      <c r="P808" s="277">
        <f>IF(BY76&gt;0,ROUND(BY76,0),0)</f>
        <v>96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904*2021*8730*A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904*2021*8740*A</v>
      </c>
      <c r="B810" s="277"/>
      <c r="C810" s="279">
        <f>ROUND(CA60,2)</f>
        <v>7.9</v>
      </c>
      <c r="D810" s="277">
        <f>ROUND(CA61,0)</f>
        <v>582036</v>
      </c>
      <c r="E810" s="277">
        <f>ROUND(CA62,0)</f>
        <v>108775</v>
      </c>
      <c r="F810" s="277">
        <f>ROUND(CA63,0)</f>
        <v>0</v>
      </c>
      <c r="G810" s="277">
        <f>ROUND(CA64,0)</f>
        <v>2995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904*2021*8770*A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904*2021*8790*A</v>
      </c>
      <c r="B812" s="277"/>
      <c r="C812" s="279">
        <f>ROUND(CC60,2)</f>
        <v>5.2</v>
      </c>
      <c r="D812" s="277">
        <f>ROUND(CC61,0)</f>
        <v>397874</v>
      </c>
      <c r="E812" s="277">
        <f>ROUND(CC62,0)</f>
        <v>74358</v>
      </c>
      <c r="F812" s="277">
        <f>ROUND(CC63,0)</f>
        <v>0</v>
      </c>
      <c r="G812" s="277">
        <f>ROUND(CC64,0)</f>
        <v>75138</v>
      </c>
      <c r="H812" s="277">
        <f>ROUND(CC65,0)</f>
        <v>0</v>
      </c>
      <c r="I812" s="277">
        <f>ROUND(CC66,0)</f>
        <v>30842</v>
      </c>
      <c r="J812" s="277">
        <f>ROUND(CC67,0)</f>
        <v>0</v>
      </c>
      <c r="K812" s="277">
        <f>ROUND(CC68,0)</f>
        <v>0</v>
      </c>
      <c r="L812" s="277">
        <f>ROUND(CC69,0)</f>
        <v>13633516</v>
      </c>
      <c r="M812" s="277">
        <f>ROUND(CC70,0)</f>
        <v>0</v>
      </c>
      <c r="N812" s="277"/>
      <c r="O812" s="277"/>
      <c r="P812" s="277">
        <f>IF(CC76&gt;0,ROUND(CC76,0),0)</f>
        <v>0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904*2021*9000*A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262.07</v>
      </c>
      <c r="D815" s="278">
        <f t="shared" si="22"/>
        <v>23286834</v>
      </c>
      <c r="E815" s="278">
        <f t="shared" si="22"/>
        <v>4352012</v>
      </c>
      <c r="F815" s="278">
        <f t="shared" si="22"/>
        <v>6552872</v>
      </c>
      <c r="G815" s="278">
        <f t="shared" si="22"/>
        <v>2009846</v>
      </c>
      <c r="H815" s="278">
        <f t="shared" si="22"/>
        <v>294670</v>
      </c>
      <c r="I815" s="278">
        <f t="shared" si="22"/>
        <v>2470689</v>
      </c>
      <c r="J815" s="278">
        <f t="shared" si="22"/>
        <v>1245347</v>
      </c>
      <c r="K815" s="278">
        <f t="shared" si="22"/>
        <v>234523</v>
      </c>
      <c r="L815" s="278">
        <f>SUM(L734:L813)+SUM(U734:U813)</f>
        <v>14883615</v>
      </c>
      <c r="M815" s="278">
        <f>SUM(M734:M813)+SUM(V734:V813)</f>
        <v>0</v>
      </c>
      <c r="N815" s="278">
        <f t="shared" ref="N815:Y815" si="23">SUM(N734:N813)</f>
        <v>127631762</v>
      </c>
      <c r="O815" s="278">
        <f t="shared" si="23"/>
        <v>123540802</v>
      </c>
      <c r="P815" s="278">
        <f t="shared" si="23"/>
        <v>82513</v>
      </c>
      <c r="Q815" s="278">
        <f t="shared" si="23"/>
        <v>124989</v>
      </c>
      <c r="R815" s="278">
        <f t="shared" si="23"/>
        <v>16640</v>
      </c>
      <c r="S815" s="278">
        <f t="shared" si="23"/>
        <v>157977</v>
      </c>
      <c r="T815" s="282">
        <f t="shared" si="23"/>
        <v>125.93</v>
      </c>
      <c r="U815" s="278">
        <f t="shared" si="23"/>
        <v>0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>
        <f t="shared" si="23"/>
        <v>35785643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262.05576923076922</v>
      </c>
      <c r="D816" s="278">
        <f>CE61</f>
        <v>23286834</v>
      </c>
      <c r="E816" s="278">
        <f>CE62</f>
        <v>4352012</v>
      </c>
      <c r="F816" s="278">
        <f>CE63</f>
        <v>6552872</v>
      </c>
      <c r="G816" s="278">
        <f>CE64</f>
        <v>2009846</v>
      </c>
      <c r="H816" s="281">
        <f>CE65</f>
        <v>294670</v>
      </c>
      <c r="I816" s="281">
        <f>CE66</f>
        <v>2470689</v>
      </c>
      <c r="J816" s="281">
        <f>CE67</f>
        <v>1245347</v>
      </c>
      <c r="K816" s="281">
        <f>CE68</f>
        <v>234523</v>
      </c>
      <c r="L816" s="281">
        <f>CE69</f>
        <v>14883615</v>
      </c>
      <c r="M816" s="281">
        <f>CE70</f>
        <v>0</v>
      </c>
      <c r="N816" s="278">
        <f>CE75</f>
        <v>127631762</v>
      </c>
      <c r="O816" s="278">
        <f>CE73</f>
        <v>123540802</v>
      </c>
      <c r="P816" s="278">
        <f>CE76</f>
        <v>82513</v>
      </c>
      <c r="Q816" s="278">
        <f>CE77</f>
        <v>124989</v>
      </c>
      <c r="R816" s="278">
        <f>CE78</f>
        <v>16640</v>
      </c>
      <c r="S816" s="278">
        <f>CE79</f>
        <v>157977</v>
      </c>
      <c r="T816" s="282">
        <f>CE80</f>
        <v>125.93221153846152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35785644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23252756</v>
      </c>
      <c r="E817" s="180">
        <f>C379</f>
        <v>4352010</v>
      </c>
      <c r="F817" s="180">
        <f>C380</f>
        <v>6552872</v>
      </c>
      <c r="G817" s="241">
        <f>C381</f>
        <v>2009846</v>
      </c>
      <c r="H817" s="241">
        <f>C382</f>
        <v>294670</v>
      </c>
      <c r="I817" s="241">
        <f>C383</f>
        <v>3067077</v>
      </c>
      <c r="J817" s="241">
        <f>C384</f>
        <v>1245348</v>
      </c>
      <c r="K817" s="241">
        <f>C385</f>
        <v>234522</v>
      </c>
      <c r="L817" s="241">
        <f>C386+C387+C388+C389</f>
        <v>14321308</v>
      </c>
      <c r="M817" s="241">
        <f>C370</f>
        <v>240025</v>
      </c>
      <c r="N817" s="180">
        <f>D361</f>
        <v>127631762</v>
      </c>
      <c r="O817" s="180">
        <f>C359</f>
        <v>123540802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0" transitionEvaluation="1" transitionEntry="1" codeName="Sheet10">
    <pageSetUpPr autoPageBreaks="0" fitToPage="1"/>
  </sheetPr>
  <dimension ref="A1:CF816"/>
  <sheetViews>
    <sheetView showGridLines="0" topLeftCell="A10" zoomScale="75" workbookViewId="0">
      <selection activeCell="D27" sqref="D2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1269</v>
      </c>
      <c r="C16" s="236"/>
    </row>
    <row r="17" spans="1:7" ht="12.75" customHeight="1" x14ac:dyDescent="0.35">
      <c r="A17" s="294" t="s">
        <v>1268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6" t="e">
        <f>ROUND(((B48/CE61)*C61),0)</f>
        <v>#DIV/0!</v>
      </c>
      <c r="D48" s="246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185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/>
      <c r="AZ59" s="185"/>
      <c r="BA59" s="249"/>
      <c r="BB59" s="249"/>
      <c r="BC59" s="249"/>
      <c r="BD59" s="249"/>
      <c r="BE59" s="185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0" t="s">
        <v>221</v>
      </c>
      <c r="CE60" s="252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0" t="s">
        <v>221</v>
      </c>
      <c r="CE61" s="195">
        <f t="shared" si="0"/>
        <v>0</v>
      </c>
      <c r="CF61" s="253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0" t="s">
        <v>221</v>
      </c>
      <c r="CE62" s="195" t="e">
        <f t="shared" si="0"/>
        <v>#DIV/0!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0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0" t="s">
        <v>221</v>
      </c>
      <c r="CE64" s="195">
        <f t="shared" si="0"/>
        <v>0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0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0</v>
      </c>
      <c r="CF66" s="253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0" t="s">
        <v>221</v>
      </c>
      <c r="CE67" s="195" t="e">
        <f t="shared" si="0"/>
        <v>#DIV/0!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0</v>
      </c>
      <c r="CF68" s="253"/>
    </row>
    <row r="69" spans="1:84" ht="12.65" customHeight="1" x14ac:dyDescent="0.35">
      <c r="A69" s="171" t="s">
        <v>1259</v>
      </c>
      <c r="B69" s="175"/>
      <c r="C69" s="250" t="s">
        <v>221</v>
      </c>
      <c r="D69" s="250" t="s">
        <v>221</v>
      </c>
      <c r="E69" s="250" t="s">
        <v>221</v>
      </c>
      <c r="F69" s="250" t="s">
        <v>221</v>
      </c>
      <c r="G69" s="250" t="s">
        <v>221</v>
      </c>
      <c r="H69" s="250" t="s">
        <v>221</v>
      </c>
      <c r="I69" s="250" t="s">
        <v>221</v>
      </c>
      <c r="J69" s="250" t="s">
        <v>221</v>
      </c>
      <c r="K69" s="250" t="s">
        <v>221</v>
      </c>
      <c r="L69" s="250"/>
      <c r="M69" s="250" t="s">
        <v>221</v>
      </c>
      <c r="N69" s="250" t="s">
        <v>221</v>
      </c>
      <c r="O69" s="250" t="s">
        <v>221</v>
      </c>
      <c r="P69" s="250" t="s">
        <v>221</v>
      </c>
      <c r="Q69" s="250" t="s">
        <v>221</v>
      </c>
      <c r="R69" s="250" t="s">
        <v>221</v>
      </c>
      <c r="S69" s="250" t="s">
        <v>221</v>
      </c>
      <c r="T69" s="250" t="s">
        <v>221</v>
      </c>
      <c r="U69" s="250" t="s">
        <v>221</v>
      </c>
      <c r="V69" s="250" t="s">
        <v>221</v>
      </c>
      <c r="W69" s="250" t="s">
        <v>221</v>
      </c>
      <c r="X69" s="250" t="s">
        <v>221</v>
      </c>
      <c r="Y69" s="250" t="s">
        <v>221</v>
      </c>
      <c r="Z69" s="250" t="s">
        <v>221</v>
      </c>
      <c r="AA69" s="250" t="s">
        <v>221</v>
      </c>
      <c r="AB69" s="250" t="s">
        <v>221</v>
      </c>
      <c r="AC69" s="250" t="s">
        <v>221</v>
      </c>
      <c r="AD69" s="250" t="s">
        <v>221</v>
      </c>
      <c r="AE69" s="250" t="s">
        <v>221</v>
      </c>
      <c r="AF69" s="250" t="s">
        <v>221</v>
      </c>
      <c r="AG69" s="250" t="s">
        <v>221</v>
      </c>
      <c r="AH69" s="250" t="s">
        <v>221</v>
      </c>
      <c r="AI69" s="250" t="s">
        <v>221</v>
      </c>
      <c r="AJ69" s="250" t="s">
        <v>221</v>
      </c>
      <c r="AK69" s="250" t="s">
        <v>221</v>
      </c>
      <c r="AL69" s="250" t="s">
        <v>221</v>
      </c>
      <c r="AM69" s="250" t="s">
        <v>221</v>
      </c>
      <c r="AN69" s="250" t="s">
        <v>221</v>
      </c>
      <c r="AO69" s="250" t="s">
        <v>221</v>
      </c>
      <c r="AP69" s="250" t="s">
        <v>221</v>
      </c>
      <c r="AQ69" s="250" t="s">
        <v>221</v>
      </c>
      <c r="AR69" s="250" t="s">
        <v>221</v>
      </c>
      <c r="AS69" s="250" t="s">
        <v>221</v>
      </c>
      <c r="AT69" s="250" t="s">
        <v>221</v>
      </c>
      <c r="AU69" s="250" t="s">
        <v>221</v>
      </c>
      <c r="AV69" s="250" t="s">
        <v>221</v>
      </c>
      <c r="AW69" s="250" t="s">
        <v>221</v>
      </c>
      <c r="AX69" s="250" t="s">
        <v>221</v>
      </c>
      <c r="AY69" s="250" t="s">
        <v>221</v>
      </c>
      <c r="AZ69" s="250" t="s">
        <v>221</v>
      </c>
      <c r="BA69" s="250" t="s">
        <v>221</v>
      </c>
      <c r="BB69" s="250" t="s">
        <v>221</v>
      </c>
      <c r="BC69" s="250" t="s">
        <v>221</v>
      </c>
      <c r="BD69" s="250" t="s">
        <v>221</v>
      </c>
      <c r="BE69" s="250" t="s">
        <v>221</v>
      </c>
      <c r="BF69" s="250" t="s">
        <v>221</v>
      </c>
      <c r="BG69" s="250" t="s">
        <v>221</v>
      </c>
      <c r="BH69" s="250" t="s">
        <v>221</v>
      </c>
      <c r="BI69" s="250" t="s">
        <v>221</v>
      </c>
      <c r="BJ69" s="250" t="s">
        <v>221</v>
      </c>
      <c r="BK69" s="250" t="s">
        <v>221</v>
      </c>
      <c r="BL69" s="250" t="s">
        <v>221</v>
      </c>
      <c r="BM69" s="250" t="s">
        <v>221</v>
      </c>
      <c r="BN69" s="250" t="s">
        <v>221</v>
      </c>
      <c r="BO69" s="250" t="s">
        <v>221</v>
      </c>
      <c r="BP69" s="250" t="s">
        <v>221</v>
      </c>
      <c r="BQ69" s="250" t="s">
        <v>221</v>
      </c>
      <c r="BR69" s="250" t="s">
        <v>221</v>
      </c>
      <c r="BS69" s="250" t="s">
        <v>221</v>
      </c>
      <c r="BT69" s="250" t="s">
        <v>221</v>
      </c>
      <c r="BU69" s="250" t="s">
        <v>221</v>
      </c>
      <c r="BV69" s="250" t="s">
        <v>221</v>
      </c>
      <c r="BW69" s="250" t="s">
        <v>221</v>
      </c>
      <c r="BX69" s="250" t="s">
        <v>221</v>
      </c>
      <c r="BY69" s="250" t="s">
        <v>221</v>
      </c>
      <c r="BZ69" s="250" t="s">
        <v>221</v>
      </c>
      <c r="CA69" s="250" t="s">
        <v>221</v>
      </c>
      <c r="CB69" s="250" t="s">
        <v>221</v>
      </c>
      <c r="CC69" s="250" t="s">
        <v>221</v>
      </c>
      <c r="CD69" s="188"/>
      <c r="CE69" s="195">
        <f>CD69</f>
        <v>0</v>
      </c>
      <c r="CF69" s="253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3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6">
        <f>+CD69+CD70-CD71</f>
        <v>0</v>
      </c>
      <c r="CE72" s="195" t="e">
        <f>SUM(CE61:CE70)-CE71</f>
        <v>#DIV/0!</v>
      </c>
      <c r="CF72" s="253"/>
    </row>
    <row r="73" spans="1:84" ht="12.65" customHeight="1" x14ac:dyDescent="0.35">
      <c r="A73" s="171" t="s">
        <v>244</v>
      </c>
      <c r="B73" s="175"/>
      <c r="C73" s="250" t="s">
        <v>221</v>
      </c>
      <c r="D73" s="250" t="s">
        <v>221</v>
      </c>
      <c r="E73" s="250" t="s">
        <v>221</v>
      </c>
      <c r="F73" s="250" t="s">
        <v>221</v>
      </c>
      <c r="G73" s="250" t="s">
        <v>221</v>
      </c>
      <c r="H73" s="250" t="s">
        <v>221</v>
      </c>
      <c r="I73" s="250" t="s">
        <v>221</v>
      </c>
      <c r="J73" s="250" t="s">
        <v>221</v>
      </c>
      <c r="K73" s="254" t="s">
        <v>221</v>
      </c>
      <c r="L73" s="250" t="s">
        <v>221</v>
      </c>
      <c r="M73" s="250" t="s">
        <v>221</v>
      </c>
      <c r="N73" s="250" t="s">
        <v>221</v>
      </c>
      <c r="O73" s="250" t="s">
        <v>221</v>
      </c>
      <c r="P73" s="250" t="s">
        <v>221</v>
      </c>
      <c r="Q73" s="250" t="s">
        <v>221</v>
      </c>
      <c r="R73" s="250" t="s">
        <v>221</v>
      </c>
      <c r="S73" s="250" t="s">
        <v>221</v>
      </c>
      <c r="T73" s="250" t="s">
        <v>221</v>
      </c>
      <c r="U73" s="250" t="s">
        <v>221</v>
      </c>
      <c r="V73" s="250" t="s">
        <v>221</v>
      </c>
      <c r="W73" s="250" t="s">
        <v>221</v>
      </c>
      <c r="X73" s="250" t="s">
        <v>221</v>
      </c>
      <c r="Y73" s="250" t="s">
        <v>221</v>
      </c>
      <c r="Z73" s="250" t="s">
        <v>221</v>
      </c>
      <c r="AA73" s="250" t="s">
        <v>221</v>
      </c>
      <c r="AB73" s="250" t="s">
        <v>221</v>
      </c>
      <c r="AC73" s="250" t="s">
        <v>221</v>
      </c>
      <c r="AD73" s="250" t="s">
        <v>221</v>
      </c>
      <c r="AE73" s="250" t="s">
        <v>221</v>
      </c>
      <c r="AF73" s="250" t="s">
        <v>221</v>
      </c>
      <c r="AG73" s="250" t="s">
        <v>221</v>
      </c>
      <c r="AH73" s="250" t="s">
        <v>221</v>
      </c>
      <c r="AI73" s="250" t="s">
        <v>221</v>
      </c>
      <c r="AJ73" s="250" t="s">
        <v>221</v>
      </c>
      <c r="AK73" s="250" t="s">
        <v>221</v>
      </c>
      <c r="AL73" s="250" t="s">
        <v>221</v>
      </c>
      <c r="AM73" s="250" t="s">
        <v>221</v>
      </c>
      <c r="AN73" s="250" t="s">
        <v>221</v>
      </c>
      <c r="AO73" s="250" t="s">
        <v>221</v>
      </c>
      <c r="AP73" s="250" t="s">
        <v>221</v>
      </c>
      <c r="AQ73" s="250" t="s">
        <v>221</v>
      </c>
      <c r="AR73" s="250" t="s">
        <v>221</v>
      </c>
      <c r="AS73" s="250" t="s">
        <v>221</v>
      </c>
      <c r="AT73" s="250" t="s">
        <v>221</v>
      </c>
      <c r="AU73" s="250" t="s">
        <v>221</v>
      </c>
      <c r="AV73" s="250" t="s">
        <v>221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88"/>
      <c r="CF73" s="253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ref="CE74:CE81" si="7">SUM(C74:CD74)</f>
        <v>0</v>
      </c>
      <c r="CF74" s="253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7"/>
        <v>0</v>
      </c>
      <c r="CF75" s="253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0" t="s">
        <v>221</v>
      </c>
      <c r="AX76" s="250" t="s">
        <v>221</v>
      </c>
      <c r="AY76" s="250" t="s">
        <v>221</v>
      </c>
      <c r="AZ76" s="250" t="s">
        <v>221</v>
      </c>
      <c r="BA76" s="250" t="s">
        <v>221</v>
      </c>
      <c r="BB76" s="250" t="s">
        <v>221</v>
      </c>
      <c r="BC76" s="250" t="s">
        <v>221</v>
      </c>
      <c r="BD76" s="250" t="s">
        <v>221</v>
      </c>
      <c r="BE76" s="250" t="s">
        <v>221</v>
      </c>
      <c r="BF76" s="250" t="s">
        <v>221</v>
      </c>
      <c r="BG76" s="250" t="s">
        <v>221</v>
      </c>
      <c r="BH76" s="250" t="s">
        <v>221</v>
      </c>
      <c r="BI76" s="250" t="s">
        <v>221</v>
      </c>
      <c r="BJ76" s="250" t="s">
        <v>221</v>
      </c>
      <c r="BK76" s="250" t="s">
        <v>221</v>
      </c>
      <c r="BL76" s="250" t="s">
        <v>221</v>
      </c>
      <c r="BM76" s="250" t="s">
        <v>221</v>
      </c>
      <c r="BN76" s="250" t="s">
        <v>221</v>
      </c>
      <c r="BO76" s="250" t="s">
        <v>221</v>
      </c>
      <c r="BP76" s="250" t="s">
        <v>221</v>
      </c>
      <c r="BQ76" s="250" t="s">
        <v>221</v>
      </c>
      <c r="BR76" s="250" t="s">
        <v>221</v>
      </c>
      <c r="BS76" s="250" t="s">
        <v>221</v>
      </c>
      <c r="BT76" s="250" t="s">
        <v>221</v>
      </c>
      <c r="BU76" s="250" t="s">
        <v>221</v>
      </c>
      <c r="BV76" s="250" t="s">
        <v>221</v>
      </c>
      <c r="BW76" s="250" t="s">
        <v>221</v>
      </c>
      <c r="BX76" s="250" t="s">
        <v>221</v>
      </c>
      <c r="BY76" s="250" t="s">
        <v>221</v>
      </c>
      <c r="BZ76" s="250" t="s">
        <v>221</v>
      </c>
      <c r="CA76" s="250" t="s">
        <v>221</v>
      </c>
      <c r="CB76" s="250" t="s">
        <v>221</v>
      </c>
      <c r="CC76" s="250" t="s">
        <v>221</v>
      </c>
      <c r="CD76" s="250" t="s">
        <v>221</v>
      </c>
      <c r="CE76" s="195">
        <f t="shared" si="7"/>
        <v>0</v>
      </c>
      <c r="CF76" s="253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0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/>
      <c r="AY78" s="250"/>
      <c r="AZ78" s="184"/>
      <c r="BA78" s="184"/>
      <c r="BB78" s="184"/>
      <c r="BC78" s="184"/>
      <c r="BD78" s="250"/>
      <c r="BE78" s="250"/>
      <c r="BF78" s="184"/>
      <c r="BG78" s="250"/>
      <c r="BH78" s="184"/>
      <c r="BI78" s="184"/>
      <c r="BJ78" s="250"/>
      <c r="BK78" s="184"/>
      <c r="BL78" s="184"/>
      <c r="BM78" s="184"/>
      <c r="BN78" s="250"/>
      <c r="BO78" s="250"/>
      <c r="BP78" s="250"/>
      <c r="BQ78" s="250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/>
      <c r="AY79" s="250"/>
      <c r="AZ79" s="250"/>
      <c r="BA79" s="184"/>
      <c r="BB79" s="184"/>
      <c r="BC79" s="184"/>
      <c r="BD79" s="250"/>
      <c r="BE79" s="250"/>
      <c r="BF79" s="250"/>
      <c r="BG79" s="250"/>
      <c r="BH79" s="184"/>
      <c r="BI79" s="184"/>
      <c r="BJ79" s="250"/>
      <c r="BK79" s="184"/>
      <c r="BL79" s="184"/>
      <c r="BM79" s="184"/>
      <c r="BN79" s="250"/>
      <c r="BO79" s="250"/>
      <c r="BP79" s="250"/>
      <c r="BQ79" s="250"/>
      <c r="BR79" s="250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0"/>
      <c r="AY80" s="250"/>
      <c r="AZ80" s="250"/>
      <c r="BA80" s="250"/>
      <c r="BB80" s="184"/>
      <c r="BC80" s="184"/>
      <c r="BD80" s="250"/>
      <c r="BE80" s="250"/>
      <c r="BF80" s="250"/>
      <c r="BG80" s="250"/>
      <c r="BH80" s="184"/>
      <c r="BI80" s="184"/>
      <c r="BJ80" s="250"/>
      <c r="BK80" s="184"/>
      <c r="BL80" s="184"/>
      <c r="BM80" s="184"/>
      <c r="BN80" s="250"/>
      <c r="BO80" s="250"/>
      <c r="BP80" s="250"/>
      <c r="BQ80" s="250"/>
      <c r="BR80" s="250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0" t="s">
        <v>221</v>
      </c>
      <c r="CD80" s="250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5"/>
      <c r="BV81" s="255"/>
      <c r="BW81" s="255"/>
      <c r="BX81" s="255"/>
      <c r="BY81" s="255"/>
      <c r="BZ81" s="255"/>
      <c r="CA81" s="255"/>
      <c r="CB81" s="255"/>
      <c r="CC81" s="250" t="s">
        <v>221</v>
      </c>
      <c r="CD81" s="250" t="s">
        <v>221</v>
      </c>
      <c r="CE81" s="256">
        <f t="shared" si="7"/>
        <v>0</v>
      </c>
      <c r="CF81" s="256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3" t="s">
        <v>1262</v>
      </c>
      <c r="D83" s="257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1263</v>
      </c>
      <c r="D84" s="257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1250</v>
      </c>
      <c r="B86" s="172"/>
      <c r="C86" s="227"/>
      <c r="D86" s="205"/>
      <c r="E86" s="204"/>
    </row>
    <row r="87" spans="1:84" ht="12.65" customHeight="1" x14ac:dyDescent="0.35">
      <c r="A87" s="173" t="s">
        <v>1251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7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7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8" t="s">
        <v>266</v>
      </c>
      <c r="B97" s="258"/>
      <c r="C97" s="258"/>
      <c r="D97" s="258"/>
      <c r="E97" s="258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8" t="s">
        <v>269</v>
      </c>
      <c r="B101" s="258"/>
      <c r="C101" s="258"/>
      <c r="D101" s="258"/>
      <c r="E101" s="258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58" t="s">
        <v>271</v>
      </c>
      <c r="B104" s="258"/>
      <c r="C104" s="258"/>
      <c r="D104" s="258"/>
      <c r="E104" s="258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1238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1239</v>
      </c>
      <c r="B137" s="207"/>
      <c r="C137" s="207"/>
      <c r="D137" s="207"/>
      <c r="E137" s="207"/>
    </row>
    <row r="138" spans="1:6" ht="12.65" customHeight="1" x14ac:dyDescent="0.35">
      <c r="A138" s="259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59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59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59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8" t="s">
        <v>306</v>
      </c>
      <c r="B165" s="258"/>
      <c r="C165" s="258"/>
      <c r="D165" s="258"/>
      <c r="E165" s="258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58" t="s">
        <v>314</v>
      </c>
      <c r="B175" s="258"/>
      <c r="C175" s="258"/>
      <c r="D175" s="258"/>
      <c r="E175" s="258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58" t="s">
        <v>317</v>
      </c>
      <c r="B179" s="258"/>
      <c r="C179" s="258"/>
      <c r="D179" s="258"/>
      <c r="E179" s="258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58" t="s">
        <v>320</v>
      </c>
      <c r="B183" s="258"/>
      <c r="C183" s="258"/>
      <c r="D183" s="258"/>
      <c r="E183" s="258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58" t="s">
        <v>323</v>
      </c>
      <c r="B188" s="258"/>
      <c r="C188" s="258"/>
      <c r="D188" s="258"/>
      <c r="E188" s="258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0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0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0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0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0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0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0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0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0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0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58" t="s">
        <v>343</v>
      </c>
      <c r="B221" s="258"/>
      <c r="C221" s="258"/>
      <c r="D221" s="258"/>
      <c r="E221" s="258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58" t="s">
        <v>351</v>
      </c>
      <c r="B229" s="258"/>
      <c r="C229" s="258"/>
      <c r="D229" s="258"/>
      <c r="E229" s="258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58" t="s">
        <v>356</v>
      </c>
      <c r="B236" s="258"/>
      <c r="C236" s="258"/>
      <c r="D236" s="258"/>
      <c r="E236" s="258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58" t="s">
        <v>361</v>
      </c>
      <c r="B248" s="258"/>
      <c r="C248" s="258"/>
      <c r="D248" s="258"/>
      <c r="E248" s="258"/>
    </row>
    <row r="249" spans="1:5" ht="12.6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6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6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65" customHeight="1" x14ac:dyDescent="0.35">
      <c r="A253" s="173" t="s">
        <v>1240</v>
      </c>
      <c r="B253" s="172" t="s">
        <v>256</v>
      </c>
      <c r="C253" s="189"/>
      <c r="D253" s="175"/>
      <c r="E253" s="175"/>
    </row>
    <row r="254" spans="1:5" ht="12.6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6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6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58" t="s">
        <v>372</v>
      </c>
      <c r="B260" s="258"/>
      <c r="C260" s="258"/>
      <c r="D260" s="258"/>
      <c r="E260" s="258"/>
    </row>
    <row r="261" spans="1:5" ht="12.6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6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58" t="s">
        <v>375</v>
      </c>
      <c r="B265" s="258"/>
      <c r="C265" s="258"/>
      <c r="D265" s="258"/>
      <c r="E265" s="258"/>
    </row>
    <row r="266" spans="1:5" ht="12.6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6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6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58" t="s">
        <v>382</v>
      </c>
      <c r="B277" s="258"/>
      <c r="C277" s="258"/>
      <c r="D277" s="258"/>
      <c r="E277" s="258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58" t="s">
        <v>387</v>
      </c>
      <c r="B284" s="258"/>
      <c r="C284" s="258"/>
      <c r="D284" s="258"/>
      <c r="E284" s="258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58" t="s">
        <v>395</v>
      </c>
      <c r="B302" s="258"/>
      <c r="C302" s="258"/>
      <c r="D302" s="258"/>
      <c r="E302" s="258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1241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58" t="s">
        <v>406</v>
      </c>
      <c r="B314" s="258"/>
      <c r="C314" s="258"/>
      <c r="D314" s="258"/>
      <c r="E314" s="258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58" t="s">
        <v>411</v>
      </c>
      <c r="B319" s="258"/>
      <c r="C319" s="258"/>
      <c r="D319" s="258"/>
      <c r="E319" s="258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58" t="s">
        <v>427</v>
      </c>
      <c r="B357" s="258"/>
      <c r="C357" s="258"/>
      <c r="D357" s="258"/>
      <c r="E357" s="258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58" t="s">
        <v>431</v>
      </c>
      <c r="B361" s="258"/>
      <c r="C361" s="258"/>
      <c r="D361" s="258"/>
      <c r="E361" s="258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58" t="s">
        <v>436</v>
      </c>
      <c r="B367" s="258"/>
      <c r="C367" s="258"/>
      <c r="D367" s="258"/>
      <c r="E367" s="258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8" t="s">
        <v>441</v>
      </c>
      <c r="B375" s="258"/>
      <c r="C375" s="258"/>
      <c r="D375" s="258"/>
      <c r="E375" s="258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1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1"/>
    </row>
    <row r="412" spans="1:5" ht="12.65" customHeight="1" x14ac:dyDescent="0.35">
      <c r="A412" s="179" t="s">
        <v>460</v>
      </c>
      <c r="B412" s="181" t="s">
        <v>461</v>
      </c>
      <c r="C412" s="181" t="s">
        <v>1242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1243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1259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1244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2" t="s">
        <v>1261</v>
      </c>
      <c r="C492" s="262" t="str">
        <f>RIGHT(C83,4)</f>
        <v>2015</v>
      </c>
      <c r="D492" s="262" t="s">
        <v>1261</v>
      </c>
      <c r="E492" s="262" t="str">
        <f>RIGHT(C83,4)</f>
        <v>2015</v>
      </c>
      <c r="F492" s="262" t="s">
        <v>1261</v>
      </c>
      <c r="G492" s="262" t="str">
        <f>RIGHT(C83,4)</f>
        <v>2015</v>
      </c>
      <c r="H492" s="262"/>
      <c r="K492" s="262"/>
      <c r="L492" s="262"/>
    </row>
    <row r="493" spans="1:12" ht="12.65" customHeight="1" x14ac:dyDescent="0.35">
      <c r="A493" s="198"/>
      <c r="B493" s="181" t="s">
        <v>505</v>
      </c>
      <c r="C493" s="181" t="s">
        <v>505</v>
      </c>
      <c r="D493" s="263" t="s">
        <v>506</v>
      </c>
      <c r="E493" s="263" t="s">
        <v>506</v>
      </c>
      <c r="F493" s="262" t="s">
        <v>507</v>
      </c>
      <c r="G493" s="262" t="s">
        <v>507</v>
      </c>
      <c r="H493" s="262" t="s">
        <v>508</v>
      </c>
      <c r="K493" s="262"/>
      <c r="L493" s="262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2" t="s">
        <v>510</v>
      </c>
      <c r="G494" s="262" t="s">
        <v>510</v>
      </c>
      <c r="H494" s="262" t="s">
        <v>511</v>
      </c>
      <c r="K494" s="262"/>
      <c r="L494" s="262"/>
    </row>
    <row r="495" spans="1:12" ht="12.65" customHeight="1" x14ac:dyDescent="0.35">
      <c r="A495" s="180" t="s">
        <v>512</v>
      </c>
      <c r="B495" s="241">
        <v>16109014</v>
      </c>
      <c r="C495" s="241" t="e">
        <f>C72</f>
        <v>#DIV/0!</v>
      </c>
      <c r="D495" s="241">
        <v>9430</v>
      </c>
      <c r="E495" s="180">
        <f>C59</f>
        <v>0</v>
      </c>
      <c r="F495" s="264">
        <f t="shared" ref="F495:G510" si="14">IF(B495=0,"",IF(D495=0,"",B495/D495))</f>
        <v>1708.2729586426299</v>
      </c>
      <c r="G495" s="265" t="e">
        <f t="shared" si="14"/>
        <v>#DIV/0!</v>
      </c>
      <c r="H495" s="266" t="e">
        <f>IF(B495=0,"",IF(C495=0,"",IF(D495=0,"",IF(E495=0,"",IF(G495/F495-1&lt;-0.25,G495/F495-1,IF(G495/F495-1&gt;0.25,G495/F495-1,""))))))</f>
        <v>#DIV/0!</v>
      </c>
      <c r="I495" s="268"/>
      <c r="K495" s="262"/>
      <c r="L495" s="262"/>
    </row>
    <row r="496" spans="1:12" ht="12.65" customHeight="1" x14ac:dyDescent="0.35">
      <c r="A496" s="180" t="s">
        <v>513</v>
      </c>
      <c r="B496" s="241">
        <v>0</v>
      </c>
      <c r="C496" s="241" t="e">
        <f>D72</f>
        <v>#DIV/0!</v>
      </c>
      <c r="D496" s="241">
        <v>0</v>
      </c>
      <c r="E496" s="180">
        <f>D59</f>
        <v>0</v>
      </c>
      <c r="F496" s="264" t="str">
        <f t="shared" si="14"/>
        <v/>
      </c>
      <c r="G496" s="264" t="e">
        <f t="shared" si="14"/>
        <v>#DIV/0!</v>
      </c>
      <c r="H496" s="266" t="str">
        <f t="shared" ref="H496:H549" si="15"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514</v>
      </c>
      <c r="B497" s="241">
        <v>41784874</v>
      </c>
      <c r="C497" s="241" t="e">
        <f>E72</f>
        <v>#DIV/0!</v>
      </c>
      <c r="D497" s="241">
        <v>48942</v>
      </c>
      <c r="E497" s="180">
        <f>E59</f>
        <v>0</v>
      </c>
      <c r="F497" s="264">
        <f t="shared" si="14"/>
        <v>853.76310735155903</v>
      </c>
      <c r="G497" s="264" t="e">
        <f t="shared" si="14"/>
        <v>#DIV/0!</v>
      </c>
      <c r="H497" s="266" t="e">
        <f t="shared" si="15"/>
        <v>#DIV/0!</v>
      </c>
      <c r="I497" s="268"/>
      <c r="K497" s="262"/>
      <c r="L497" s="262"/>
    </row>
    <row r="498" spans="1:12" ht="12.65" customHeight="1" x14ac:dyDescent="0.35">
      <c r="A498" s="180" t="s">
        <v>515</v>
      </c>
      <c r="B498" s="241">
        <v>0</v>
      </c>
      <c r="C498" s="241" t="e">
        <f>F72</f>
        <v>#DIV/0!</v>
      </c>
      <c r="D498" s="241">
        <v>0</v>
      </c>
      <c r="E498" s="180">
        <f>F59</f>
        <v>0</v>
      </c>
      <c r="F498" s="264" t="str">
        <f t="shared" si="14"/>
        <v/>
      </c>
      <c r="G498" s="264" t="e">
        <f t="shared" si="14"/>
        <v>#DIV/0!</v>
      </c>
      <c r="H498" s="266" t="str">
        <f t="shared" si="15"/>
        <v/>
      </c>
      <c r="I498" s="268"/>
      <c r="K498" s="262"/>
      <c r="L498" s="262"/>
    </row>
    <row r="499" spans="1:12" ht="12.65" customHeight="1" x14ac:dyDescent="0.35">
      <c r="A499" s="180" t="s">
        <v>516</v>
      </c>
      <c r="B499" s="241">
        <v>0</v>
      </c>
      <c r="C499" s="241" t="e">
        <f>G72</f>
        <v>#DIV/0!</v>
      </c>
      <c r="D499" s="241">
        <v>0</v>
      </c>
      <c r="E499" s="180">
        <f>G59</f>
        <v>0</v>
      </c>
      <c r="F499" s="264" t="str">
        <f t="shared" si="14"/>
        <v/>
      </c>
      <c r="G499" s="264" t="e">
        <f t="shared" si="14"/>
        <v>#DIV/0!</v>
      </c>
      <c r="H499" s="266" t="str">
        <f t="shared" si="15"/>
        <v/>
      </c>
      <c r="I499" s="268"/>
      <c r="K499" s="262"/>
      <c r="L499" s="262"/>
    </row>
    <row r="500" spans="1:12" ht="12.65" customHeight="1" x14ac:dyDescent="0.35">
      <c r="A500" s="180" t="s">
        <v>517</v>
      </c>
      <c r="B500" s="241">
        <v>2945804</v>
      </c>
      <c r="C500" s="241" t="e">
        <f>H72</f>
        <v>#DIV/0!</v>
      </c>
      <c r="D500" s="241">
        <v>4243</v>
      </c>
      <c r="E500" s="180">
        <f>H59</f>
        <v>0</v>
      </c>
      <c r="F500" s="264">
        <f t="shared" si="14"/>
        <v>694.27386283290127</v>
      </c>
      <c r="G500" s="264" t="e">
        <f t="shared" si="14"/>
        <v>#DIV/0!</v>
      </c>
      <c r="H500" s="266" t="e">
        <f t="shared" si="15"/>
        <v>#DIV/0!</v>
      </c>
      <c r="I500" s="268"/>
      <c r="K500" s="262"/>
      <c r="L500" s="262"/>
    </row>
    <row r="501" spans="1:12" ht="12.65" customHeight="1" x14ac:dyDescent="0.35">
      <c r="A501" s="180" t="s">
        <v>518</v>
      </c>
      <c r="B501" s="241">
        <v>0</v>
      </c>
      <c r="C501" s="241" t="e">
        <f>I72</f>
        <v>#DIV/0!</v>
      </c>
      <c r="D501" s="241">
        <v>0</v>
      </c>
      <c r="E501" s="180">
        <f>I59</f>
        <v>0</v>
      </c>
      <c r="F501" s="264" t="str">
        <f t="shared" si="14"/>
        <v/>
      </c>
      <c r="G501" s="264" t="e">
        <f t="shared" si="14"/>
        <v>#DIV/0!</v>
      </c>
      <c r="H501" s="266" t="str">
        <f t="shared" si="15"/>
        <v/>
      </c>
      <c r="I501" s="268"/>
      <c r="K501" s="262"/>
      <c r="L501" s="262"/>
    </row>
    <row r="502" spans="1:12" ht="12.65" customHeight="1" x14ac:dyDescent="0.35">
      <c r="A502" s="180" t="s">
        <v>519</v>
      </c>
      <c r="B502" s="241">
        <v>0</v>
      </c>
      <c r="C502" s="241" t="e">
        <f>J72</f>
        <v>#DIV/0!</v>
      </c>
      <c r="D502" s="241">
        <v>0</v>
      </c>
      <c r="E502" s="180">
        <f>J59</f>
        <v>0</v>
      </c>
      <c r="F502" s="264" t="str">
        <f t="shared" si="14"/>
        <v/>
      </c>
      <c r="G502" s="264" t="e">
        <f t="shared" si="14"/>
        <v>#DIV/0!</v>
      </c>
      <c r="H502" s="266" t="str">
        <f t="shared" si="15"/>
        <v/>
      </c>
      <c r="I502" s="268"/>
      <c r="K502" s="262"/>
      <c r="L502" s="262"/>
    </row>
    <row r="503" spans="1:12" ht="12.65" customHeight="1" x14ac:dyDescent="0.35">
      <c r="A503" s="180" t="s">
        <v>520</v>
      </c>
      <c r="B503" s="241">
        <v>0</v>
      </c>
      <c r="C503" s="241" t="e">
        <f>K72</f>
        <v>#DIV/0!</v>
      </c>
      <c r="D503" s="241">
        <v>0</v>
      </c>
      <c r="E503" s="180">
        <f>K59</f>
        <v>0</v>
      </c>
      <c r="F503" s="264" t="str">
        <f t="shared" si="14"/>
        <v/>
      </c>
      <c r="G503" s="264" t="e">
        <f t="shared" si="14"/>
        <v>#DIV/0!</v>
      </c>
      <c r="H503" s="266" t="str">
        <f t="shared" si="15"/>
        <v/>
      </c>
      <c r="I503" s="268"/>
      <c r="K503" s="262"/>
      <c r="L503" s="262"/>
    </row>
    <row r="504" spans="1:12" ht="12.65" customHeight="1" x14ac:dyDescent="0.35">
      <c r="A504" s="180" t="s">
        <v>521</v>
      </c>
      <c r="B504" s="241">
        <v>0</v>
      </c>
      <c r="C504" s="241" t="e">
        <f>L72</f>
        <v>#DIV/0!</v>
      </c>
      <c r="D504" s="241">
        <v>0</v>
      </c>
      <c r="E504" s="180">
        <f>L59</f>
        <v>0</v>
      </c>
      <c r="F504" s="264" t="str">
        <f t="shared" si="14"/>
        <v/>
      </c>
      <c r="G504" s="264" t="e">
        <f t="shared" si="14"/>
        <v>#DIV/0!</v>
      </c>
      <c r="H504" s="266" t="str">
        <f t="shared" si="15"/>
        <v/>
      </c>
      <c r="I504" s="268"/>
      <c r="K504" s="262"/>
      <c r="L504" s="262"/>
    </row>
    <row r="505" spans="1:12" ht="12.65" customHeight="1" x14ac:dyDescent="0.35">
      <c r="A505" s="180" t="s">
        <v>522</v>
      </c>
      <c r="B505" s="241">
        <v>0</v>
      </c>
      <c r="C505" s="241" t="e">
        <f>M72</f>
        <v>#DIV/0!</v>
      </c>
      <c r="D505" s="241">
        <v>0</v>
      </c>
      <c r="E505" s="180">
        <f>M59</f>
        <v>0</v>
      </c>
      <c r="F505" s="264" t="str">
        <f t="shared" si="14"/>
        <v/>
      </c>
      <c r="G505" s="264" t="e">
        <f t="shared" si="14"/>
        <v>#DIV/0!</v>
      </c>
      <c r="H505" s="266" t="str">
        <f t="shared" si="15"/>
        <v/>
      </c>
      <c r="I505" s="268"/>
      <c r="K505" s="262"/>
      <c r="L505" s="262"/>
    </row>
    <row r="506" spans="1:12" ht="12.65" customHeight="1" x14ac:dyDescent="0.35">
      <c r="A506" s="180" t="s">
        <v>523</v>
      </c>
      <c r="B506" s="241">
        <v>0</v>
      </c>
      <c r="C506" s="241" t="e">
        <f>N72</f>
        <v>#DIV/0!</v>
      </c>
      <c r="D506" s="241">
        <v>0</v>
      </c>
      <c r="E506" s="180">
        <f>N59</f>
        <v>0</v>
      </c>
      <c r="F506" s="264" t="str">
        <f t="shared" si="14"/>
        <v/>
      </c>
      <c r="G506" s="264" t="e">
        <f t="shared" si="14"/>
        <v>#DIV/0!</v>
      </c>
      <c r="H506" s="266" t="str">
        <f t="shared" si="15"/>
        <v/>
      </c>
      <c r="I506" s="268"/>
      <c r="K506" s="262"/>
      <c r="L506" s="262"/>
    </row>
    <row r="507" spans="1:12" ht="12.65" customHeight="1" x14ac:dyDescent="0.35">
      <c r="A507" s="180" t="s">
        <v>524</v>
      </c>
      <c r="B507" s="241">
        <v>8566030</v>
      </c>
      <c r="C507" s="241" t="e">
        <f>O72</f>
        <v>#DIV/0!</v>
      </c>
      <c r="D507" s="241">
        <v>3648</v>
      </c>
      <c r="E507" s="180">
        <f>O59</f>
        <v>0</v>
      </c>
      <c r="F507" s="264">
        <f t="shared" si="14"/>
        <v>2348.1441885964914</v>
      </c>
      <c r="G507" s="264" t="e">
        <f t="shared" si="14"/>
        <v>#DIV/0!</v>
      </c>
      <c r="H507" s="266" t="e">
        <f t="shared" si="15"/>
        <v>#DIV/0!</v>
      </c>
      <c r="I507" s="268"/>
      <c r="K507" s="262"/>
      <c r="L507" s="262"/>
    </row>
    <row r="508" spans="1:12" ht="12.65" customHeight="1" x14ac:dyDescent="0.35">
      <c r="A508" s="180" t="s">
        <v>525</v>
      </c>
      <c r="B508" s="241">
        <v>46359899</v>
      </c>
      <c r="C508" s="241" t="e">
        <f>P72</f>
        <v>#DIV/0!</v>
      </c>
      <c r="D508" s="241">
        <v>1391652</v>
      </c>
      <c r="E508" s="180">
        <f>P59</f>
        <v>0</v>
      </c>
      <c r="F508" s="264">
        <f t="shared" si="14"/>
        <v>33.312853357017417</v>
      </c>
      <c r="G508" s="264" t="e">
        <f t="shared" si="14"/>
        <v>#DIV/0!</v>
      </c>
      <c r="H508" s="266" t="e">
        <f t="shared" si="15"/>
        <v>#DIV/0!</v>
      </c>
      <c r="I508" s="268"/>
      <c r="K508" s="262"/>
      <c r="L508" s="262"/>
    </row>
    <row r="509" spans="1:12" ht="12.65" customHeight="1" x14ac:dyDescent="0.35">
      <c r="A509" s="180" t="s">
        <v>526</v>
      </c>
      <c r="B509" s="241">
        <v>3671387</v>
      </c>
      <c r="C509" s="241" t="e">
        <f>Q72</f>
        <v>#DIV/0!</v>
      </c>
      <c r="D509" s="241">
        <v>693702</v>
      </c>
      <c r="E509" s="180">
        <f>Q59</f>
        <v>0</v>
      </c>
      <c r="F509" s="264">
        <f t="shared" si="14"/>
        <v>5.2924555500776993</v>
      </c>
      <c r="G509" s="264" t="e">
        <f t="shared" si="14"/>
        <v>#DIV/0!</v>
      </c>
      <c r="H509" s="266" t="e">
        <f t="shared" si="15"/>
        <v>#DIV/0!</v>
      </c>
      <c r="I509" s="268"/>
      <c r="K509" s="262"/>
      <c r="L509" s="262"/>
    </row>
    <row r="510" spans="1:12" ht="12.65" customHeight="1" x14ac:dyDescent="0.35">
      <c r="A510" s="180" t="s">
        <v>527</v>
      </c>
      <c r="B510" s="241">
        <v>2026281</v>
      </c>
      <c r="C510" s="241" t="e">
        <f>R72</f>
        <v>#DIV/0!</v>
      </c>
      <c r="D510" s="241">
        <v>1385678</v>
      </c>
      <c r="E510" s="180">
        <f>R59</f>
        <v>0</v>
      </c>
      <c r="F510" s="264">
        <f t="shared" si="14"/>
        <v>1.4623029304066313</v>
      </c>
      <c r="G510" s="264" t="e">
        <f t="shared" si="14"/>
        <v>#DIV/0!</v>
      </c>
      <c r="H510" s="266" t="e">
        <f t="shared" si="15"/>
        <v>#DIV/0!</v>
      </c>
      <c r="I510" s="268"/>
      <c r="K510" s="262"/>
      <c r="L510" s="262"/>
    </row>
    <row r="511" spans="1:12" ht="12.65" customHeight="1" x14ac:dyDescent="0.35">
      <c r="A511" s="180" t="s">
        <v>528</v>
      </c>
      <c r="B511" s="241">
        <v>5731579</v>
      </c>
      <c r="C511" s="241" t="e">
        <f>S72</f>
        <v>#DIV/0!</v>
      </c>
      <c r="D511" s="181" t="s">
        <v>529</v>
      </c>
      <c r="E511" s="181" t="s">
        <v>529</v>
      </c>
      <c r="F511" s="264" t="str">
        <f t="shared" ref="F511:G526" si="16">IF(B511=0,"",IF(D511=0,"",B511/D511))</f>
        <v/>
      </c>
      <c r="G511" s="264" t="e">
        <f t="shared" si="16"/>
        <v>#DIV/0!</v>
      </c>
      <c r="H511" s="266" t="e">
        <f t="shared" si="15"/>
        <v>#DIV/0!</v>
      </c>
      <c r="I511" s="268"/>
      <c r="K511" s="262"/>
      <c r="L511" s="262"/>
    </row>
    <row r="512" spans="1:12" ht="12.65" customHeight="1" x14ac:dyDescent="0.35">
      <c r="A512" s="180" t="s">
        <v>1245</v>
      </c>
      <c r="B512" s="241">
        <v>8670551</v>
      </c>
      <c r="C512" s="241" t="e">
        <f>T72</f>
        <v>#DIV/0!</v>
      </c>
      <c r="D512" s="181" t="s">
        <v>529</v>
      </c>
      <c r="E512" s="181" t="s">
        <v>529</v>
      </c>
      <c r="F512" s="264" t="str">
        <f t="shared" si="16"/>
        <v/>
      </c>
      <c r="G512" s="264" t="e">
        <f t="shared" si="16"/>
        <v>#DIV/0!</v>
      </c>
      <c r="H512" s="266" t="e">
        <f t="shared" si="15"/>
        <v>#DIV/0!</v>
      </c>
      <c r="I512" s="268"/>
      <c r="K512" s="262"/>
      <c r="L512" s="262"/>
    </row>
    <row r="513" spans="1:12" ht="12.65" customHeight="1" x14ac:dyDescent="0.35">
      <c r="A513" s="180" t="s">
        <v>530</v>
      </c>
      <c r="B513" s="241">
        <v>15012657</v>
      </c>
      <c r="C513" s="241" t="e">
        <f>U72</f>
        <v>#DIV/0!</v>
      </c>
      <c r="D513" s="241">
        <v>1204214</v>
      </c>
      <c r="E513" s="180">
        <f>U59</f>
        <v>0</v>
      </c>
      <c r="F513" s="264">
        <f t="shared" si="16"/>
        <v>12.466768365091255</v>
      </c>
      <c r="G513" s="264" t="e">
        <f t="shared" si="16"/>
        <v>#DIV/0!</v>
      </c>
      <c r="H513" s="266" t="e">
        <f t="shared" si="15"/>
        <v>#DIV/0!</v>
      </c>
      <c r="I513" s="268"/>
      <c r="K513" s="262"/>
      <c r="L513" s="262"/>
    </row>
    <row r="514" spans="1:12" ht="12.65" customHeight="1" x14ac:dyDescent="0.35">
      <c r="A514" s="180" t="s">
        <v>531</v>
      </c>
      <c r="B514" s="241">
        <v>625057</v>
      </c>
      <c r="C514" s="241" t="e">
        <f>V72</f>
        <v>#DIV/0!</v>
      </c>
      <c r="D514" s="241">
        <v>23863</v>
      </c>
      <c r="E514" s="180">
        <f>V59</f>
        <v>0</v>
      </c>
      <c r="F514" s="264">
        <f t="shared" si="16"/>
        <v>26.193563256924946</v>
      </c>
      <c r="G514" s="264" t="e">
        <f t="shared" si="16"/>
        <v>#DIV/0!</v>
      </c>
      <c r="H514" s="266" t="e">
        <f t="shared" si="15"/>
        <v>#DIV/0!</v>
      </c>
      <c r="I514" s="268"/>
      <c r="K514" s="262"/>
      <c r="L514" s="262"/>
    </row>
    <row r="515" spans="1:12" ht="12.65" customHeight="1" x14ac:dyDescent="0.35">
      <c r="A515" s="180" t="s">
        <v>532</v>
      </c>
      <c r="B515" s="241">
        <v>3024844</v>
      </c>
      <c r="C515" s="241" t="e">
        <f>W72</f>
        <v>#DIV/0!</v>
      </c>
      <c r="D515" s="241">
        <v>136581</v>
      </c>
      <c r="E515" s="180">
        <f>W59</f>
        <v>0</v>
      </c>
      <c r="F515" s="264">
        <f t="shared" si="16"/>
        <v>22.146887195144274</v>
      </c>
      <c r="G515" s="264" t="e">
        <f t="shared" si="16"/>
        <v>#DIV/0!</v>
      </c>
      <c r="H515" s="266" t="e">
        <f t="shared" si="15"/>
        <v>#DIV/0!</v>
      </c>
      <c r="I515" s="268"/>
      <c r="K515" s="262"/>
      <c r="L515" s="262"/>
    </row>
    <row r="516" spans="1:12" ht="12.65" customHeight="1" x14ac:dyDescent="0.35">
      <c r="A516" s="180" t="s">
        <v>533</v>
      </c>
      <c r="B516" s="241">
        <v>2350447</v>
      </c>
      <c r="C516" s="241" t="e">
        <f>X72</f>
        <v>#DIV/0!</v>
      </c>
      <c r="D516" s="241">
        <v>138430</v>
      </c>
      <c r="E516" s="180">
        <f>X59</f>
        <v>0</v>
      </c>
      <c r="F516" s="264">
        <f t="shared" si="16"/>
        <v>16.979318066893015</v>
      </c>
      <c r="G516" s="264" t="e">
        <f t="shared" si="16"/>
        <v>#DIV/0!</v>
      </c>
      <c r="H516" s="266" t="e">
        <f t="shared" si="15"/>
        <v>#DIV/0!</v>
      </c>
      <c r="I516" s="268"/>
      <c r="K516" s="262"/>
      <c r="L516" s="262"/>
    </row>
    <row r="517" spans="1:12" ht="12.65" customHeight="1" x14ac:dyDescent="0.35">
      <c r="A517" s="180" t="s">
        <v>534</v>
      </c>
      <c r="B517" s="241">
        <v>8956392</v>
      </c>
      <c r="C517" s="241" t="e">
        <f>Y72</f>
        <v>#DIV/0!</v>
      </c>
      <c r="D517" s="241">
        <v>146839</v>
      </c>
      <c r="E517" s="180">
        <f>Y59</f>
        <v>0</v>
      </c>
      <c r="F517" s="264">
        <f t="shared" si="16"/>
        <v>60.994640388452659</v>
      </c>
      <c r="G517" s="264" t="e">
        <f t="shared" si="16"/>
        <v>#DIV/0!</v>
      </c>
      <c r="H517" s="266" t="e">
        <f t="shared" si="15"/>
        <v>#DIV/0!</v>
      </c>
      <c r="I517" s="268"/>
      <c r="K517" s="262"/>
      <c r="L517" s="262"/>
    </row>
    <row r="518" spans="1:12" ht="12.65" customHeight="1" x14ac:dyDescent="0.35">
      <c r="A518" s="180" t="s">
        <v>535</v>
      </c>
      <c r="B518" s="241">
        <v>17585421</v>
      </c>
      <c r="C518" s="241" t="e">
        <f>Z72</f>
        <v>#DIV/0!</v>
      </c>
      <c r="D518" s="241">
        <v>24260</v>
      </c>
      <c r="E518" s="180">
        <f>Z59</f>
        <v>0</v>
      </c>
      <c r="F518" s="264">
        <f t="shared" si="16"/>
        <v>724.87308326463312</v>
      </c>
      <c r="G518" s="264" t="e">
        <f t="shared" si="16"/>
        <v>#DIV/0!</v>
      </c>
      <c r="H518" s="266" t="e">
        <f t="shared" si="15"/>
        <v>#DIV/0!</v>
      </c>
      <c r="I518" s="268"/>
      <c r="K518" s="262"/>
      <c r="L518" s="262"/>
    </row>
    <row r="519" spans="1:12" ht="12.65" customHeight="1" x14ac:dyDescent="0.35">
      <c r="A519" s="180" t="s">
        <v>536</v>
      </c>
      <c r="B519" s="241">
        <v>2093570</v>
      </c>
      <c r="C519" s="241" t="e">
        <f>AA72</f>
        <v>#DIV/0!</v>
      </c>
      <c r="D519" s="241">
        <v>38874.47</v>
      </c>
      <c r="E519" s="180">
        <f>AA59</f>
        <v>0</v>
      </c>
      <c r="F519" s="264">
        <f t="shared" si="16"/>
        <v>53.854624899066145</v>
      </c>
      <c r="G519" s="264" t="e">
        <f t="shared" si="16"/>
        <v>#DIV/0!</v>
      </c>
      <c r="H519" s="266" t="e">
        <f t="shared" si="15"/>
        <v>#DIV/0!</v>
      </c>
      <c r="I519" s="268"/>
      <c r="K519" s="262"/>
      <c r="L519" s="262"/>
    </row>
    <row r="520" spans="1:12" ht="12.65" customHeight="1" x14ac:dyDescent="0.35">
      <c r="A520" s="180" t="s">
        <v>537</v>
      </c>
      <c r="B520" s="241">
        <v>11973528</v>
      </c>
      <c r="C520" s="241" t="e">
        <f>AB72</f>
        <v>#DIV/0!</v>
      </c>
      <c r="D520" s="181" t="s">
        <v>529</v>
      </c>
      <c r="E520" s="181" t="s">
        <v>529</v>
      </c>
      <c r="F520" s="264" t="str">
        <f t="shared" si="16"/>
        <v/>
      </c>
      <c r="G520" s="264" t="e">
        <f t="shared" si="16"/>
        <v>#DIV/0!</v>
      </c>
      <c r="H520" s="266" t="e">
        <f t="shared" si="15"/>
        <v>#DIV/0!</v>
      </c>
      <c r="I520" s="268"/>
      <c r="K520" s="262"/>
      <c r="L520" s="262"/>
    </row>
    <row r="521" spans="1:12" ht="12.65" customHeight="1" x14ac:dyDescent="0.35">
      <c r="A521" s="180" t="s">
        <v>538</v>
      </c>
      <c r="B521" s="241">
        <v>2657104</v>
      </c>
      <c r="C521" s="241" t="e">
        <f>AC72</f>
        <v>#DIV/0!</v>
      </c>
      <c r="D521" s="241">
        <v>0</v>
      </c>
      <c r="E521" s="180">
        <f>AC59</f>
        <v>0</v>
      </c>
      <c r="F521" s="264" t="str">
        <f t="shared" si="16"/>
        <v/>
      </c>
      <c r="G521" s="264" t="e">
        <f t="shared" si="16"/>
        <v>#DIV/0!</v>
      </c>
      <c r="H521" s="266" t="e">
        <f t="shared" si="15"/>
        <v>#DIV/0!</v>
      </c>
      <c r="I521" s="268"/>
      <c r="K521" s="262"/>
      <c r="L521" s="262"/>
    </row>
    <row r="522" spans="1:12" ht="12.65" customHeight="1" x14ac:dyDescent="0.35">
      <c r="A522" s="180" t="s">
        <v>539</v>
      </c>
      <c r="B522" s="241">
        <v>564627</v>
      </c>
      <c r="C522" s="241" t="e">
        <f>AD72</f>
        <v>#DIV/0!</v>
      </c>
      <c r="D522" s="241">
        <v>0</v>
      </c>
      <c r="E522" s="180">
        <f>AD59</f>
        <v>0</v>
      </c>
      <c r="F522" s="264" t="str">
        <f t="shared" si="16"/>
        <v/>
      </c>
      <c r="G522" s="264" t="e">
        <f t="shared" si="16"/>
        <v>#DIV/0!</v>
      </c>
      <c r="H522" s="266" t="e">
        <f t="shared" si="15"/>
        <v>#DIV/0!</v>
      </c>
      <c r="I522" s="268"/>
      <c r="K522" s="262"/>
      <c r="L522" s="262"/>
    </row>
    <row r="523" spans="1:12" ht="12.65" customHeight="1" x14ac:dyDescent="0.35">
      <c r="A523" s="180" t="s">
        <v>540</v>
      </c>
      <c r="B523" s="241">
        <v>2474179</v>
      </c>
      <c r="C523" s="241" t="e">
        <f>AE72</f>
        <v>#DIV/0!</v>
      </c>
      <c r="D523" s="241">
        <v>0</v>
      </c>
      <c r="E523" s="180">
        <f>AE59</f>
        <v>0</v>
      </c>
      <c r="F523" s="264" t="str">
        <f t="shared" si="16"/>
        <v/>
      </c>
      <c r="G523" s="264" t="e">
        <f t="shared" si="16"/>
        <v>#DIV/0!</v>
      </c>
      <c r="H523" s="266" t="e">
        <f t="shared" si="15"/>
        <v>#DIV/0!</v>
      </c>
      <c r="I523" s="268"/>
      <c r="K523" s="262"/>
      <c r="L523" s="262"/>
    </row>
    <row r="524" spans="1:12" ht="12.65" customHeight="1" x14ac:dyDescent="0.35">
      <c r="A524" s="180" t="s">
        <v>541</v>
      </c>
      <c r="B524" s="241">
        <v>3972673</v>
      </c>
      <c r="C524" s="241" t="e">
        <f>AF72</f>
        <v>#DIV/0!</v>
      </c>
      <c r="D524" s="241">
        <v>32902</v>
      </c>
      <c r="E524" s="180">
        <f>AF59</f>
        <v>0</v>
      </c>
      <c r="F524" s="264">
        <f t="shared" si="16"/>
        <v>120.74259923408911</v>
      </c>
      <c r="G524" s="264" t="e">
        <f t="shared" si="16"/>
        <v>#DIV/0!</v>
      </c>
      <c r="H524" s="266" t="e">
        <f t="shared" si="15"/>
        <v>#DIV/0!</v>
      </c>
      <c r="I524" s="268"/>
      <c r="K524" s="262"/>
      <c r="L524" s="262"/>
    </row>
    <row r="525" spans="1:12" ht="12.65" customHeight="1" x14ac:dyDescent="0.35">
      <c r="A525" s="180" t="s">
        <v>542</v>
      </c>
      <c r="B525" s="241">
        <v>11843440</v>
      </c>
      <c r="C525" s="241" t="e">
        <f>AG72</f>
        <v>#DIV/0!</v>
      </c>
      <c r="D525" s="241">
        <v>44098</v>
      </c>
      <c r="E525" s="180">
        <f>AG59</f>
        <v>0</v>
      </c>
      <c r="F525" s="264">
        <f t="shared" si="16"/>
        <v>268.5709102453626</v>
      </c>
      <c r="G525" s="264" t="e">
        <f t="shared" si="16"/>
        <v>#DIV/0!</v>
      </c>
      <c r="H525" s="266" t="e">
        <f t="shared" si="15"/>
        <v>#DIV/0!</v>
      </c>
      <c r="I525" s="268"/>
      <c r="K525" s="262"/>
      <c r="L525" s="262"/>
    </row>
    <row r="526" spans="1:12" ht="12.65" customHeight="1" x14ac:dyDescent="0.35">
      <c r="A526" s="180" t="s">
        <v>543</v>
      </c>
      <c r="B526" s="241">
        <v>0</v>
      </c>
      <c r="C526" s="241" t="e">
        <f>AH72</f>
        <v>#DIV/0!</v>
      </c>
      <c r="D526" s="241">
        <v>0</v>
      </c>
      <c r="E526" s="180">
        <f>AH59</f>
        <v>0</v>
      </c>
      <c r="F526" s="264" t="str">
        <f t="shared" si="16"/>
        <v/>
      </c>
      <c r="G526" s="264" t="e">
        <f t="shared" si="16"/>
        <v>#DIV/0!</v>
      </c>
      <c r="H526" s="266" t="str">
        <f t="shared" si="15"/>
        <v/>
      </c>
      <c r="I526" s="268"/>
      <c r="K526" s="262"/>
      <c r="L526" s="262"/>
    </row>
    <row r="527" spans="1:12" ht="12.65" customHeight="1" x14ac:dyDescent="0.35">
      <c r="A527" s="180" t="s">
        <v>544</v>
      </c>
      <c r="B527" s="241">
        <v>0</v>
      </c>
      <c r="C527" s="241" t="e">
        <f>AI72</f>
        <v>#DIV/0!</v>
      </c>
      <c r="D527" s="241">
        <v>0</v>
      </c>
      <c r="E527" s="180">
        <f>AI59</f>
        <v>0</v>
      </c>
      <c r="F527" s="264" t="str">
        <f t="shared" ref="F527:G539" si="17">IF(B527=0,"",IF(D527=0,"",B527/D527))</f>
        <v/>
      </c>
      <c r="G527" s="264" t="e">
        <f t="shared" si="17"/>
        <v>#DIV/0!</v>
      </c>
      <c r="H527" s="266" t="str">
        <f t="shared" si="15"/>
        <v/>
      </c>
      <c r="I527" s="268"/>
      <c r="K527" s="262"/>
      <c r="L527" s="262"/>
    </row>
    <row r="528" spans="1:12" ht="12.65" customHeight="1" x14ac:dyDescent="0.35">
      <c r="A528" s="180" t="s">
        <v>545</v>
      </c>
      <c r="B528" s="241">
        <v>2123212</v>
      </c>
      <c r="C528" s="241" t="e">
        <f>AJ72</f>
        <v>#DIV/0!</v>
      </c>
      <c r="D528" s="241">
        <v>23069</v>
      </c>
      <c r="E528" s="180">
        <f>AJ59</f>
        <v>0</v>
      </c>
      <c r="F528" s="264">
        <f t="shared" si="17"/>
        <v>92.037452858814859</v>
      </c>
      <c r="G528" s="264" t="e">
        <f t="shared" si="17"/>
        <v>#DIV/0!</v>
      </c>
      <c r="H528" s="266" t="e">
        <f t="shared" si="15"/>
        <v>#DIV/0!</v>
      </c>
      <c r="I528" s="268"/>
      <c r="K528" s="262"/>
      <c r="L528" s="262"/>
    </row>
    <row r="529" spans="1:12" ht="12.65" customHeight="1" x14ac:dyDescent="0.35">
      <c r="A529" s="180" t="s">
        <v>546</v>
      </c>
      <c r="B529" s="241">
        <v>468609</v>
      </c>
      <c r="C529" s="241" t="e">
        <f>AK72</f>
        <v>#DIV/0!</v>
      </c>
      <c r="D529" s="241">
        <v>0</v>
      </c>
      <c r="E529" s="180">
        <f>AK59</f>
        <v>0</v>
      </c>
      <c r="F529" s="264" t="str">
        <f t="shared" si="17"/>
        <v/>
      </c>
      <c r="G529" s="264" t="e">
        <f t="shared" si="17"/>
        <v>#DIV/0!</v>
      </c>
      <c r="H529" s="266" t="e">
        <f t="shared" si="15"/>
        <v>#DIV/0!</v>
      </c>
      <c r="I529" s="268"/>
      <c r="K529" s="262"/>
      <c r="L529" s="262"/>
    </row>
    <row r="530" spans="1:12" ht="12.65" customHeight="1" x14ac:dyDescent="0.35">
      <c r="A530" s="180" t="s">
        <v>547</v>
      </c>
      <c r="B530" s="241">
        <v>392840</v>
      </c>
      <c r="C530" s="241" t="e">
        <f>AL72</f>
        <v>#DIV/0!</v>
      </c>
      <c r="D530" s="241">
        <v>0</v>
      </c>
      <c r="E530" s="180">
        <f>AL59</f>
        <v>0</v>
      </c>
      <c r="F530" s="264" t="str">
        <f t="shared" si="17"/>
        <v/>
      </c>
      <c r="G530" s="264" t="e">
        <f t="shared" si="17"/>
        <v>#DIV/0!</v>
      </c>
      <c r="H530" s="266" t="e">
        <f t="shared" si="15"/>
        <v>#DIV/0!</v>
      </c>
      <c r="I530" s="268"/>
      <c r="K530" s="262"/>
      <c r="L530" s="262"/>
    </row>
    <row r="531" spans="1:12" ht="12.65" customHeight="1" x14ac:dyDescent="0.35">
      <c r="A531" s="180" t="s">
        <v>548</v>
      </c>
      <c r="B531" s="241">
        <v>0</v>
      </c>
      <c r="C531" s="241" t="e">
        <f>AM72</f>
        <v>#DIV/0!</v>
      </c>
      <c r="D531" s="241">
        <v>0</v>
      </c>
      <c r="E531" s="180">
        <f>AM59</f>
        <v>0</v>
      </c>
      <c r="F531" s="264" t="str">
        <f t="shared" si="17"/>
        <v/>
      </c>
      <c r="G531" s="264" t="e">
        <f t="shared" si="17"/>
        <v>#DIV/0!</v>
      </c>
      <c r="H531" s="266" t="str">
        <f t="shared" si="15"/>
        <v/>
      </c>
      <c r="I531" s="268"/>
      <c r="K531" s="262"/>
      <c r="L531" s="262"/>
    </row>
    <row r="532" spans="1:12" ht="12.65" customHeight="1" x14ac:dyDescent="0.35">
      <c r="A532" s="180" t="s">
        <v>1246</v>
      </c>
      <c r="B532" s="241">
        <v>0</v>
      </c>
      <c r="C532" s="241" t="e">
        <f>AN72</f>
        <v>#DIV/0!</v>
      </c>
      <c r="D532" s="241">
        <v>0</v>
      </c>
      <c r="E532" s="180">
        <f>AN59</f>
        <v>0</v>
      </c>
      <c r="F532" s="264" t="str">
        <f t="shared" si="17"/>
        <v/>
      </c>
      <c r="G532" s="264" t="e">
        <f t="shared" si="17"/>
        <v>#DIV/0!</v>
      </c>
      <c r="H532" s="266" t="str">
        <f t="shared" si="15"/>
        <v/>
      </c>
      <c r="I532" s="268"/>
      <c r="K532" s="262"/>
      <c r="L532" s="262"/>
    </row>
    <row r="533" spans="1:12" ht="12.65" customHeight="1" x14ac:dyDescent="0.35">
      <c r="A533" s="180" t="s">
        <v>549</v>
      </c>
      <c r="B533" s="241">
        <v>0</v>
      </c>
      <c r="C533" s="241" t="e">
        <f>AO72</f>
        <v>#DIV/0!</v>
      </c>
      <c r="D533" s="241">
        <v>0</v>
      </c>
      <c r="E533" s="180">
        <f>AO59</f>
        <v>0</v>
      </c>
      <c r="F533" s="264" t="str">
        <f t="shared" si="17"/>
        <v/>
      </c>
      <c r="G533" s="264" t="e">
        <f t="shared" si="17"/>
        <v>#DIV/0!</v>
      </c>
      <c r="H533" s="266" t="str">
        <f t="shared" si="15"/>
        <v/>
      </c>
      <c r="I533" s="268"/>
      <c r="K533" s="262"/>
      <c r="L533" s="262"/>
    </row>
    <row r="534" spans="1:12" ht="12.65" customHeight="1" x14ac:dyDescent="0.35">
      <c r="A534" s="180" t="s">
        <v>550</v>
      </c>
      <c r="B534" s="241">
        <v>52726844</v>
      </c>
      <c r="C534" s="241" t="e">
        <f>AP72</f>
        <v>#DIV/0!</v>
      </c>
      <c r="D534" s="241">
        <v>190475</v>
      </c>
      <c r="E534" s="180">
        <f>AP59</f>
        <v>0</v>
      </c>
      <c r="F534" s="264">
        <f t="shared" si="17"/>
        <v>276.81766111038195</v>
      </c>
      <c r="G534" s="264" t="e">
        <f t="shared" si="17"/>
        <v>#DIV/0!</v>
      </c>
      <c r="H534" s="266" t="e">
        <f t="shared" si="15"/>
        <v>#DIV/0!</v>
      </c>
      <c r="I534" s="268"/>
      <c r="K534" s="262"/>
      <c r="L534" s="262"/>
    </row>
    <row r="535" spans="1:12" ht="12.65" customHeight="1" x14ac:dyDescent="0.35">
      <c r="A535" s="180" t="s">
        <v>551</v>
      </c>
      <c r="B535" s="241">
        <v>0</v>
      </c>
      <c r="C535" s="241" t="e">
        <f>AQ72</f>
        <v>#DIV/0!</v>
      </c>
      <c r="D535" s="241">
        <v>0</v>
      </c>
      <c r="E535" s="180">
        <f>AQ59</f>
        <v>0</v>
      </c>
      <c r="F535" s="264" t="str">
        <f t="shared" si="17"/>
        <v/>
      </c>
      <c r="G535" s="264" t="e">
        <f t="shared" si="17"/>
        <v>#DIV/0!</v>
      </c>
      <c r="H535" s="266" t="str">
        <f t="shared" si="15"/>
        <v/>
      </c>
      <c r="I535" s="268"/>
      <c r="K535" s="262"/>
      <c r="L535" s="262"/>
    </row>
    <row r="536" spans="1:12" ht="12.65" customHeight="1" x14ac:dyDescent="0.35">
      <c r="A536" s="180" t="s">
        <v>552</v>
      </c>
      <c r="B536" s="241">
        <v>0</v>
      </c>
      <c r="C536" s="241" t="e">
        <f>AR72</f>
        <v>#DIV/0!</v>
      </c>
      <c r="D536" s="241">
        <v>0</v>
      </c>
      <c r="E536" s="180">
        <f>AR59</f>
        <v>0</v>
      </c>
      <c r="F536" s="264" t="str">
        <f t="shared" si="17"/>
        <v/>
      </c>
      <c r="G536" s="264" t="e">
        <f t="shared" si="17"/>
        <v>#DIV/0!</v>
      </c>
      <c r="H536" s="266" t="str">
        <f t="shared" si="15"/>
        <v/>
      </c>
      <c r="I536" s="268"/>
      <c r="K536" s="262"/>
      <c r="L536" s="262"/>
    </row>
    <row r="537" spans="1:12" ht="12.65" customHeight="1" x14ac:dyDescent="0.35">
      <c r="A537" s="180" t="s">
        <v>553</v>
      </c>
      <c r="B537" s="241">
        <v>0</v>
      </c>
      <c r="C537" s="241" t="e">
        <f>AS72</f>
        <v>#DIV/0!</v>
      </c>
      <c r="D537" s="241">
        <v>0</v>
      </c>
      <c r="E537" s="180">
        <f>AS59</f>
        <v>0</v>
      </c>
      <c r="F537" s="264" t="str">
        <f t="shared" si="17"/>
        <v/>
      </c>
      <c r="G537" s="264" t="e">
        <f t="shared" si="17"/>
        <v>#DIV/0!</v>
      </c>
      <c r="H537" s="266" t="str">
        <f t="shared" si="15"/>
        <v/>
      </c>
      <c r="I537" s="268"/>
      <c r="K537" s="262"/>
      <c r="L537" s="262"/>
    </row>
    <row r="538" spans="1:12" ht="12.65" customHeight="1" x14ac:dyDescent="0.35">
      <c r="A538" s="180" t="s">
        <v>554</v>
      </c>
      <c r="B538" s="241">
        <v>0</v>
      </c>
      <c r="C538" s="241" t="e">
        <f>AT72</f>
        <v>#DIV/0!</v>
      </c>
      <c r="D538" s="241">
        <v>0</v>
      </c>
      <c r="E538" s="180">
        <f>AT59</f>
        <v>0</v>
      </c>
      <c r="F538" s="264" t="str">
        <f t="shared" si="17"/>
        <v/>
      </c>
      <c r="G538" s="264" t="e">
        <f t="shared" si="17"/>
        <v>#DIV/0!</v>
      </c>
      <c r="H538" s="266" t="str">
        <f t="shared" si="15"/>
        <v/>
      </c>
      <c r="I538" s="268"/>
      <c r="K538" s="262"/>
      <c r="L538" s="262"/>
    </row>
    <row r="539" spans="1:12" ht="12.65" customHeight="1" x14ac:dyDescent="0.35">
      <c r="A539" s="180" t="s">
        <v>555</v>
      </c>
      <c r="B539" s="241">
        <v>0</v>
      </c>
      <c r="C539" s="241" t="e">
        <f>AU72</f>
        <v>#DIV/0!</v>
      </c>
      <c r="D539" s="241">
        <v>0</v>
      </c>
      <c r="E539" s="180">
        <f>AU59</f>
        <v>0</v>
      </c>
      <c r="F539" s="264" t="str">
        <f t="shared" si="17"/>
        <v/>
      </c>
      <c r="G539" s="264" t="e">
        <f t="shared" si="17"/>
        <v>#DIV/0!</v>
      </c>
      <c r="H539" s="266" t="str">
        <f t="shared" si="15"/>
        <v/>
      </c>
      <c r="I539" s="268"/>
      <c r="K539" s="262"/>
      <c r="L539" s="262"/>
    </row>
    <row r="540" spans="1:12" ht="12.65" customHeight="1" x14ac:dyDescent="0.35">
      <c r="A540" s="180" t="s">
        <v>556</v>
      </c>
      <c r="B540" s="241">
        <v>1983283</v>
      </c>
      <c r="C540" s="241" t="e">
        <f>AV72</f>
        <v>#DIV/0!</v>
      </c>
      <c r="D540" s="181" t="s">
        <v>529</v>
      </c>
      <c r="E540" s="181" t="s">
        <v>529</v>
      </c>
      <c r="F540" s="264"/>
      <c r="G540" s="264"/>
      <c r="H540" s="266"/>
      <c r="I540" s="268"/>
      <c r="K540" s="262"/>
      <c r="L540" s="262"/>
    </row>
    <row r="541" spans="1:12" ht="12.65" customHeight="1" x14ac:dyDescent="0.35">
      <c r="A541" s="180" t="s">
        <v>1247</v>
      </c>
      <c r="B541" s="241">
        <v>96382</v>
      </c>
      <c r="C541" s="241" t="e">
        <f>AW72</f>
        <v>#DIV/0!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557</v>
      </c>
      <c r="B542" s="241">
        <v>0</v>
      </c>
      <c r="C542" s="241" t="e">
        <f>AX72</f>
        <v>#DIV/0!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558</v>
      </c>
      <c r="B543" s="241">
        <v>646580</v>
      </c>
      <c r="C543" s="241" t="e">
        <f>AY72</f>
        <v>#DIV/0!</v>
      </c>
      <c r="D543" s="241">
        <v>285759</v>
      </c>
      <c r="E543" s="180">
        <f>AY59</f>
        <v>0</v>
      </c>
      <c r="F543" s="264">
        <f t="shared" ref="F543:G549" si="18">IF(B543=0,"",IF(D543=0,"",B543/D543))</f>
        <v>2.2626758912230236</v>
      </c>
      <c r="G543" s="264" t="e">
        <f t="shared" si="18"/>
        <v>#DIV/0!</v>
      </c>
      <c r="H543" s="266" t="e">
        <f t="shared" si="15"/>
        <v>#DIV/0!</v>
      </c>
      <c r="I543" s="268"/>
      <c r="K543" s="262"/>
      <c r="L543" s="262"/>
    </row>
    <row r="544" spans="1:12" ht="12.65" customHeight="1" x14ac:dyDescent="0.35">
      <c r="A544" s="180" t="s">
        <v>559</v>
      </c>
      <c r="B544" s="241">
        <v>4466226</v>
      </c>
      <c r="C544" s="241" t="e">
        <f>AZ72</f>
        <v>#DIV/0!</v>
      </c>
      <c r="D544" s="241">
        <v>1081972</v>
      </c>
      <c r="E544" s="180">
        <f>AZ59</f>
        <v>0</v>
      </c>
      <c r="F544" s="264">
        <f t="shared" si="18"/>
        <v>4.1278572828132338</v>
      </c>
      <c r="G544" s="264" t="e">
        <f t="shared" si="18"/>
        <v>#DIV/0!</v>
      </c>
      <c r="H544" s="266" t="e">
        <f t="shared" si="15"/>
        <v>#DIV/0!</v>
      </c>
      <c r="I544" s="268"/>
      <c r="K544" s="262"/>
      <c r="L544" s="262"/>
    </row>
    <row r="545" spans="1:13" ht="12.65" customHeight="1" x14ac:dyDescent="0.35">
      <c r="A545" s="180" t="s">
        <v>560</v>
      </c>
      <c r="B545" s="241">
        <v>276882</v>
      </c>
      <c r="C545" s="241" t="e">
        <f>BA72</f>
        <v>#DIV/0!</v>
      </c>
      <c r="D545" s="241">
        <v>0</v>
      </c>
      <c r="E545" s="180">
        <f>BA59</f>
        <v>0</v>
      </c>
      <c r="F545" s="264" t="str">
        <f t="shared" si="18"/>
        <v/>
      </c>
      <c r="G545" s="264" t="e">
        <f t="shared" si="18"/>
        <v>#DIV/0!</v>
      </c>
      <c r="H545" s="266" t="e">
        <f t="shared" si="15"/>
        <v>#DIV/0!</v>
      </c>
      <c r="I545" s="268"/>
      <c r="K545" s="262"/>
      <c r="L545" s="262"/>
    </row>
    <row r="546" spans="1:13" ht="12.65" customHeight="1" x14ac:dyDescent="0.35">
      <c r="A546" s="180" t="s">
        <v>561</v>
      </c>
      <c r="B546" s="241">
        <v>2219789</v>
      </c>
      <c r="C546" s="241" t="e">
        <f>BB72</f>
        <v>#DIV/0!</v>
      </c>
      <c r="D546" s="181" t="s">
        <v>529</v>
      </c>
      <c r="E546" s="181" t="s">
        <v>529</v>
      </c>
      <c r="F546" s="264"/>
      <c r="G546" s="264"/>
      <c r="H546" s="266"/>
      <c r="I546" s="268"/>
      <c r="K546" s="262"/>
      <c r="L546" s="262"/>
    </row>
    <row r="547" spans="1:13" ht="12.65" customHeight="1" x14ac:dyDescent="0.35">
      <c r="A547" s="180" t="s">
        <v>562</v>
      </c>
      <c r="B547" s="241">
        <v>0</v>
      </c>
      <c r="C547" s="241" t="e">
        <f>BC72</f>
        <v>#DIV/0!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563</v>
      </c>
      <c r="B548" s="241">
        <v>1192055</v>
      </c>
      <c r="C548" s="241" t="e">
        <f>BD72</f>
        <v>#DIV/0!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564</v>
      </c>
      <c r="B549" s="241">
        <v>9757658</v>
      </c>
      <c r="C549" s="241" t="e">
        <f>BE72</f>
        <v>#DIV/0!</v>
      </c>
      <c r="D549" s="241">
        <v>564884</v>
      </c>
      <c r="E549" s="180">
        <f>BE59</f>
        <v>0</v>
      </c>
      <c r="F549" s="264">
        <f t="shared" si="18"/>
        <v>17.27373761692666</v>
      </c>
      <c r="G549" s="264" t="e">
        <f t="shared" si="18"/>
        <v>#DIV/0!</v>
      </c>
      <c r="H549" s="266" t="e">
        <f t="shared" si="15"/>
        <v>#DIV/0!</v>
      </c>
      <c r="I549" s="268"/>
      <c r="K549" s="262"/>
      <c r="L549" s="262"/>
    </row>
    <row r="550" spans="1:13" ht="12.65" customHeight="1" x14ac:dyDescent="0.35">
      <c r="A550" s="180" t="s">
        <v>565</v>
      </c>
      <c r="B550" s="241">
        <v>4700501</v>
      </c>
      <c r="C550" s="241" t="e">
        <f>BF72</f>
        <v>#DIV/0!</v>
      </c>
      <c r="D550" s="181" t="s">
        <v>529</v>
      </c>
      <c r="E550" s="181" t="s">
        <v>529</v>
      </c>
      <c r="F550" s="264"/>
      <c r="G550" s="264"/>
      <c r="H550" s="266"/>
      <c r="I550" s="268"/>
      <c r="J550" s="199"/>
      <c r="M550" s="266"/>
    </row>
    <row r="551" spans="1:13" ht="12.65" customHeight="1" x14ac:dyDescent="0.35">
      <c r="A551" s="180" t="s">
        <v>566</v>
      </c>
      <c r="B551" s="241">
        <v>610351</v>
      </c>
      <c r="C551" s="241" t="e">
        <f>BG72</f>
        <v>#DIV/0!</v>
      </c>
      <c r="D551" s="181" t="s">
        <v>529</v>
      </c>
      <c r="E551" s="181" t="s">
        <v>529</v>
      </c>
      <c r="F551" s="264"/>
      <c r="G551" s="264"/>
      <c r="H551" s="266"/>
      <c r="J551" s="199"/>
      <c r="M551" s="266"/>
    </row>
    <row r="552" spans="1:13" ht="12.65" customHeight="1" x14ac:dyDescent="0.35">
      <c r="A552" s="180" t="s">
        <v>567</v>
      </c>
      <c r="B552" s="241">
        <v>28930273</v>
      </c>
      <c r="C552" s="241" t="e">
        <f>BH72</f>
        <v>#DIV/0!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568</v>
      </c>
      <c r="B553" s="241">
        <v>-11751</v>
      </c>
      <c r="C553" s="241" t="e">
        <f>BI72</f>
        <v>#DIV/0!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569</v>
      </c>
      <c r="B554" s="241">
        <v>1918608</v>
      </c>
      <c r="C554" s="241" t="e">
        <f>BJ72</f>
        <v>#DIV/0!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570</v>
      </c>
      <c r="B555" s="241">
        <v>4520064</v>
      </c>
      <c r="C555" s="241" t="e">
        <f>BK72</f>
        <v>#DIV/0!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571</v>
      </c>
      <c r="B556" s="241">
        <v>5787754</v>
      </c>
      <c r="C556" s="241" t="e">
        <f>BL72</f>
        <v>#DIV/0!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572</v>
      </c>
      <c r="B557" s="241">
        <v>0</v>
      </c>
      <c r="C557" s="241" t="e">
        <f>BM72</f>
        <v>#DIV/0!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573</v>
      </c>
      <c r="B558" s="241">
        <v>8034118</v>
      </c>
      <c r="C558" s="241" t="e">
        <f>BN72</f>
        <v>#DIV/0!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574</v>
      </c>
      <c r="B559" s="241">
        <v>287037</v>
      </c>
      <c r="C559" s="241" t="e">
        <f>BO72</f>
        <v>#DIV/0!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575</v>
      </c>
      <c r="B560" s="241">
        <v>2708727</v>
      </c>
      <c r="C560" s="241" t="e">
        <f>BP72</f>
        <v>#DIV/0!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576</v>
      </c>
      <c r="B561" s="241">
        <v>1483071</v>
      </c>
      <c r="C561" s="241" t="e">
        <f>BQ72</f>
        <v>#DIV/0!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577</v>
      </c>
      <c r="B562" s="241">
        <v>3493607</v>
      </c>
      <c r="C562" s="241" t="e">
        <f>BR72</f>
        <v>#DIV/0!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1248</v>
      </c>
      <c r="B563" s="241">
        <v>72645</v>
      </c>
      <c r="C563" s="241" t="e">
        <f>BS72</f>
        <v>#DIV/0!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578</v>
      </c>
      <c r="B564" s="241">
        <v>97302</v>
      </c>
      <c r="C564" s="241" t="e">
        <f>BT72</f>
        <v>#DIV/0!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579</v>
      </c>
      <c r="B565" s="241">
        <v>0</v>
      </c>
      <c r="C565" s="241" t="e">
        <f>BU72</f>
        <v>#DIV/0!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580</v>
      </c>
      <c r="B566" s="241">
        <v>3525872</v>
      </c>
      <c r="C566" s="241" t="e">
        <f>BV72</f>
        <v>#DIV/0!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581</v>
      </c>
      <c r="B567" s="241">
        <v>1557491</v>
      </c>
      <c r="C567" s="241" t="e">
        <f>BW72</f>
        <v>#DIV/0!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582</v>
      </c>
      <c r="B568" s="241">
        <v>773855</v>
      </c>
      <c r="C568" s="241" t="e">
        <f>BX72</f>
        <v>#DIV/0!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583</v>
      </c>
      <c r="B569" s="241">
        <v>4571883</v>
      </c>
      <c r="C569" s="241" t="e">
        <f>BY72</f>
        <v>#DIV/0!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584</v>
      </c>
      <c r="B570" s="241">
        <v>599653</v>
      </c>
      <c r="C570" s="241" t="e">
        <f>BZ72</f>
        <v>#DIV/0!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585</v>
      </c>
      <c r="B571" s="241">
        <v>1447841</v>
      </c>
      <c r="C571" s="241" t="e">
        <f>CA72</f>
        <v>#DIV/0!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586</v>
      </c>
      <c r="B572" s="241">
        <v>983783</v>
      </c>
      <c r="C572" s="241" t="e">
        <f>CB72</f>
        <v>#DIV/0!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587</v>
      </c>
      <c r="B573" s="241">
        <v>8595100</v>
      </c>
      <c r="C573" s="241" t="e">
        <f>CC72</f>
        <v>#DIV/0!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588</v>
      </c>
      <c r="B574" s="241">
        <v>41487391</v>
      </c>
      <c r="C574" s="241">
        <f>CD72</f>
        <v>0</v>
      </c>
      <c r="D574" s="181" t="s">
        <v>529</v>
      </c>
      <c r="E574" s="181" t="s">
        <v>529</v>
      </c>
      <c r="F574" s="264"/>
      <c r="G574" s="264"/>
      <c r="H574" s="266"/>
    </row>
    <row r="575" spans="1:13" ht="12.65" customHeight="1" x14ac:dyDescent="0.35">
      <c r="M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7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7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1249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043*2015*A</v>
      </c>
      <c r="B721" s="284">
        <f>ROUND(C166,0)</f>
        <v>0</v>
      </c>
      <c r="C721" s="284">
        <f>ROUND(C167,0)</f>
        <v>0</v>
      </c>
      <c r="D721" s="284">
        <f>ROUND(C168,0)</f>
        <v>0</v>
      </c>
      <c r="E721" s="284">
        <f>ROUND(C169,0)</f>
        <v>0</v>
      </c>
      <c r="F721" s="284">
        <f>ROUND(C170,0)</f>
        <v>0</v>
      </c>
      <c r="G721" s="284">
        <f>ROUND(C171,0)</f>
        <v>0</v>
      </c>
      <c r="H721" s="284">
        <f>ROUND(C172+C173,0)</f>
        <v>0</v>
      </c>
      <c r="I721" s="284">
        <f>ROUND(C176,0)</f>
        <v>0</v>
      </c>
      <c r="J721" s="284">
        <f>ROUND(C177,0)</f>
        <v>0</v>
      </c>
      <c r="K721" s="284">
        <f>ROUND(C180,0)</f>
        <v>0</v>
      </c>
      <c r="L721" s="284">
        <f>ROUND(C181,0)</f>
        <v>0</v>
      </c>
      <c r="M721" s="284">
        <f>ROUND(C184,0)</f>
        <v>0</v>
      </c>
      <c r="N721" s="284">
        <f>ROUND(C185,0)</f>
        <v>0</v>
      </c>
      <c r="O721" s="284">
        <f>ROUND(C186,0)</f>
        <v>0</v>
      </c>
      <c r="P721" s="284">
        <f>ROUND(C189,0)</f>
        <v>0</v>
      </c>
      <c r="Q721" s="284">
        <f>ROUND(C190,0)</f>
        <v>0</v>
      </c>
      <c r="R721" s="284">
        <f>ROUND(B196,0)</f>
        <v>0</v>
      </c>
      <c r="S721" s="284">
        <f>ROUND(C196,0)</f>
        <v>0</v>
      </c>
      <c r="T721" s="284">
        <f>ROUND(D196,0)</f>
        <v>0</v>
      </c>
      <c r="U721" s="284">
        <f>ROUND(B197,0)</f>
        <v>0</v>
      </c>
      <c r="V721" s="284">
        <f>ROUND(C197,0)</f>
        <v>0</v>
      </c>
      <c r="W721" s="284">
        <f>ROUND(D197,0)</f>
        <v>0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0</v>
      </c>
      <c r="AE721" s="284">
        <f>ROUND(C200,0)</f>
        <v>0</v>
      </c>
      <c r="AF721" s="284">
        <f>ROUND(D200,0)</f>
        <v>0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0</v>
      </c>
      <c r="AN721" s="284">
        <f>ROUND(C203,0)</f>
        <v>0</v>
      </c>
      <c r="AO721" s="284">
        <f>ROUND(D203,0)</f>
        <v>0</v>
      </c>
      <c r="AP721" s="284">
        <f>ROUND(B204,0)</f>
        <v>0</v>
      </c>
      <c r="AQ721" s="284">
        <f>ROUND(C204,0)</f>
        <v>0</v>
      </c>
      <c r="AR721" s="284">
        <f>ROUND(D204,0)</f>
        <v>0</v>
      </c>
      <c r="AS721" s="284"/>
      <c r="AT721" s="284"/>
      <c r="AU721" s="284"/>
      <c r="AV721" s="284">
        <f>ROUND(B210,0)</f>
        <v>0</v>
      </c>
      <c r="AW721" s="284">
        <f>ROUND(C210,0)</f>
        <v>0</v>
      </c>
      <c r="AX721" s="284">
        <f>ROUND(D210,0)</f>
        <v>0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0</v>
      </c>
      <c r="BF721" s="284">
        <f>ROUND(C213,0)</f>
        <v>0</v>
      </c>
      <c r="BG721" s="284">
        <f>ROUND(D213,0)</f>
        <v>0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0</v>
      </c>
      <c r="BR721" s="284">
        <f>ROUND(C217,0)</f>
        <v>0</v>
      </c>
      <c r="BS721" s="284">
        <f>ROUND(D217,0)</f>
        <v>0</v>
      </c>
      <c r="BT721" s="284">
        <f>ROUND(C222,0)</f>
        <v>0</v>
      </c>
      <c r="BU721" s="284">
        <f>ROUND(C223,0)</f>
        <v>0</v>
      </c>
      <c r="BV721" s="284">
        <f>ROUND(C224,0)</f>
        <v>0</v>
      </c>
      <c r="BW721" s="284">
        <f>ROUND(C225,0)</f>
        <v>0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0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043*2015*A</v>
      </c>
      <c r="B725" s="284">
        <f>ROUND(C112,0)</f>
        <v>0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0</v>
      </c>
      <c r="K725" s="284">
        <f>ROUND(C118,0)</f>
        <v>0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0</v>
      </c>
      <c r="Y725" s="284">
        <f>ROUND(B140,0)</f>
        <v>0</v>
      </c>
      <c r="Z725" s="284">
        <f>ROUND(B141,0)</f>
        <v>0</v>
      </c>
      <c r="AA725" s="284">
        <f>ROUND(B142,0)</f>
        <v>0</v>
      </c>
      <c r="AB725" s="284">
        <f>ROUND(B143,0)</f>
        <v>0</v>
      </c>
      <c r="AC725" s="284">
        <f>ROUND(C139,0)</f>
        <v>0</v>
      </c>
      <c r="AD725" s="284">
        <f>ROUND(C140,0)</f>
        <v>0</v>
      </c>
      <c r="AE725" s="284">
        <f>ROUND(C141,0)</f>
        <v>0</v>
      </c>
      <c r="AF725" s="284">
        <f>ROUND(C142,0)</f>
        <v>0</v>
      </c>
      <c r="AG725" s="284">
        <f>ROUND(C143,0)</f>
        <v>0</v>
      </c>
      <c r="AH725" s="284">
        <f>ROUND(D139,0)</f>
        <v>0</v>
      </c>
      <c r="AI725" s="284">
        <f>ROUND(D140,0)</f>
        <v>0</v>
      </c>
      <c r="AJ725" s="284">
        <f>ROUND(D141,0)</f>
        <v>0</v>
      </c>
      <c r="AK725" s="284">
        <f>ROUND(D142,0)</f>
        <v>0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043*2015*A</v>
      </c>
      <c r="B729" s="284">
        <f>ROUND(C249,0)</f>
        <v>0</v>
      </c>
      <c r="C729" s="284">
        <f>ROUND(C250,0)</f>
        <v>0</v>
      </c>
      <c r="D729" s="284">
        <f>ROUND(C251,0)</f>
        <v>0</v>
      </c>
      <c r="E729" s="284">
        <f>ROUND(C252,0)</f>
        <v>0</v>
      </c>
      <c r="F729" s="284">
        <f>ROUND(C253,0)</f>
        <v>0</v>
      </c>
      <c r="G729" s="284">
        <f>ROUND(C254,0)</f>
        <v>0</v>
      </c>
      <c r="H729" s="284">
        <f>ROUND(C255,0)</f>
        <v>0</v>
      </c>
      <c r="I729" s="284">
        <f>ROUND(C256,0)</f>
        <v>0</v>
      </c>
      <c r="J729" s="284">
        <f>ROUND(C257,0)</f>
        <v>0</v>
      </c>
      <c r="K729" s="284">
        <f>ROUND(C258,0)</f>
        <v>0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0</v>
      </c>
      <c r="Q729" s="284">
        <f>ROUND(C268,0)</f>
        <v>0</v>
      </c>
      <c r="R729" s="284">
        <f>ROUND(C269,0)</f>
        <v>0</v>
      </c>
      <c r="S729" s="284">
        <f>ROUND(C270,0)</f>
        <v>0</v>
      </c>
      <c r="T729" s="284">
        <f>ROUND(C271,0)</f>
        <v>0</v>
      </c>
      <c r="U729" s="284">
        <f>ROUND(C272,0)</f>
        <v>0</v>
      </c>
      <c r="V729" s="284">
        <f>ROUND(C273,0)</f>
        <v>0</v>
      </c>
      <c r="W729" s="284">
        <f>ROUND(C274,0)</f>
        <v>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0</v>
      </c>
      <c r="AJ729" s="284">
        <f>ROUND(C306,0)</f>
        <v>0</v>
      </c>
      <c r="AK729" s="284">
        <f>ROUND(C307,0)</f>
        <v>0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0</v>
      </c>
      <c r="AZ729" s="284">
        <f>ROUND(C326,0)</f>
        <v>0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0</v>
      </c>
      <c r="BJ729" s="284">
        <f>ROUND(C358,0)</f>
        <v>0</v>
      </c>
      <c r="BK729" s="284">
        <f>ROUND(C359,0)</f>
        <v>0</v>
      </c>
      <c r="BL729" s="284">
        <f>ROUND(C362,0)</f>
        <v>0</v>
      </c>
      <c r="BM729" s="284">
        <f>ROUND(C363,0)</f>
        <v>0</v>
      </c>
      <c r="BN729" s="284">
        <f>ROUND(C364,0)</f>
        <v>0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0</v>
      </c>
      <c r="BT729" s="284">
        <f>ROUND(C379,0)</f>
        <v>0</v>
      </c>
      <c r="BU729" s="284">
        <f>ROUND(C380,0)</f>
        <v>0</v>
      </c>
      <c r="BV729" s="284">
        <f>ROUND(C381,0)</f>
        <v>0</v>
      </c>
      <c r="BW729" s="284">
        <f>ROUND(C382,0)</f>
        <v>0</v>
      </c>
      <c r="BX729" s="284">
        <f>ROUND(C383,0)</f>
        <v>0</v>
      </c>
      <c r="BY729" s="284">
        <f>ROUND(C384,0)</f>
        <v>0</v>
      </c>
      <c r="BZ729" s="284">
        <f>ROUND(C385,0)</f>
        <v>0</v>
      </c>
      <c r="CA729" s="284">
        <f>ROUND(C386,0)</f>
        <v>0</v>
      </c>
      <c r="CB729" s="284">
        <f>ROUND(C387,0)</f>
        <v>0</v>
      </c>
      <c r="CC729" s="284">
        <f>ROUND(C388,0)</f>
        <v>0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1260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043*2015*6010*A</v>
      </c>
      <c r="B733" s="284">
        <f>ROUND(C59,0)</f>
        <v>0</v>
      </c>
      <c r="C733" s="287">
        <f>ROUND(C60,2)</f>
        <v>0</v>
      </c>
      <c r="D733" s="284">
        <f>ROUND(C61,0)</f>
        <v>0</v>
      </c>
      <c r="E733" s="284" t="e">
        <f>ROUND(C62,0)</f>
        <v>#DIV/0!</v>
      </c>
      <c r="F733" s="284">
        <f>ROUND(C63,0)</f>
        <v>0</v>
      </c>
      <c r="G733" s="284">
        <f>ROUND(C64,0)</f>
        <v>0</v>
      </c>
      <c r="H733" s="284">
        <f>ROUND(C65,0)</f>
        <v>0</v>
      </c>
      <c r="I733" s="284">
        <f>ROUND(C66,0)</f>
        <v>0</v>
      </c>
      <c r="J733" s="284" t="e">
        <f>ROUND(C67,0)</f>
        <v>#DIV/0!</v>
      </c>
      <c r="K733" s="284">
        <f>ROUND(C68,0)</f>
        <v>0</v>
      </c>
      <c r="L733" s="284">
        <f>ROUND(C70,0)</f>
        <v>0</v>
      </c>
      <c r="M733" s="284">
        <f>ROUND(C71,0)</f>
        <v>0</v>
      </c>
      <c r="N733" s="284">
        <f>ROUND(C76,0)</f>
        <v>0</v>
      </c>
      <c r="O733" s="284">
        <f>ROUND(C74,0)</f>
        <v>0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043*2015*6030*A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 t="e">
        <f>ROUND(D62,0)</f>
        <v>#DIV/0!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 t="e">
        <f>ROUND(D67,0)</f>
        <v>#DIV/0!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043*2015*6070*A</v>
      </c>
      <c r="B735" s="284">
        <f>ROUND(E59,0)</f>
        <v>0</v>
      </c>
      <c r="C735" s="287">
        <f>ROUND(E60,2)</f>
        <v>0</v>
      </c>
      <c r="D735" s="284">
        <f>ROUND(E61,0)</f>
        <v>0</v>
      </c>
      <c r="E735" s="284" t="e">
        <f>ROUND(E62,0)</f>
        <v>#DIV/0!</v>
      </c>
      <c r="F735" s="284">
        <f>ROUND(E63,0)</f>
        <v>0</v>
      </c>
      <c r="G735" s="284">
        <f>ROUND(E64,0)</f>
        <v>0</v>
      </c>
      <c r="H735" s="284">
        <f>ROUND(E65,0)</f>
        <v>0</v>
      </c>
      <c r="I735" s="284">
        <f>ROUND(E66,0)</f>
        <v>0</v>
      </c>
      <c r="J735" s="284" t="e">
        <f>ROUND(E67,0)</f>
        <v>#DIV/0!</v>
      </c>
      <c r="K735" s="284">
        <f>ROUND(E68,0)</f>
        <v>0</v>
      </c>
      <c r="L735" s="284">
        <f>ROUND(E70,0)</f>
        <v>0</v>
      </c>
      <c r="M735" s="284">
        <f>ROUND(E71,0)</f>
        <v>0</v>
      </c>
      <c r="N735" s="284">
        <f>ROUND(E76,0)</f>
        <v>0</v>
      </c>
      <c r="O735" s="284">
        <f>ROUND(E74,0)</f>
        <v>0</v>
      </c>
      <c r="P735" s="284">
        <f>IF(E77&gt;0,ROUND(E77,0),0)</f>
        <v>0</v>
      </c>
      <c r="Q735" s="284">
        <f>IF(E78&gt;0,ROUND(E78,0),0)</f>
        <v>0</v>
      </c>
      <c r="R735" s="284">
        <f>IF(E79&gt;0,ROUND(E79,0),0)</f>
        <v>0</v>
      </c>
      <c r="S735" s="284">
        <f>IF(E80&gt;0,ROUND(E80,0),0)</f>
        <v>0</v>
      </c>
      <c r="T735" s="287">
        <f>IF(E81&gt;0,ROUND(E81,2),0)</f>
        <v>0</v>
      </c>
      <c r="U735" s="284"/>
      <c r="X735" s="284"/>
      <c r="Y735" s="284"/>
      <c r="Z735" s="284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043*2015*6100*A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 t="e">
        <f>ROUND(F62,0)</f>
        <v>#DIV/0!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 t="e">
        <f>ROUND(F67,0)</f>
        <v>#DIV/0!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043*2015*6120*A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 t="e">
        <f>ROUND(G62,0)</f>
        <v>#DIV/0!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 t="e">
        <f>ROUND(G67,0)</f>
        <v>#DIV/0!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043*2015*6140*A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 t="e">
        <f>ROUND(H62,0)</f>
        <v>#DIV/0!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 t="e">
        <f>ROUND(H67,0)</f>
        <v>#DIV/0!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043*2015*6150*A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 t="e">
        <f>ROUND(I62,0)</f>
        <v>#DIV/0!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 t="e">
        <f>ROUND(I67,0)</f>
        <v>#DIV/0!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043*2015*6170*A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 t="e">
        <f>ROUND(J62,0)</f>
        <v>#DIV/0!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 t="e">
        <f>ROUND(J67,0)</f>
        <v>#DIV/0!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043*2015*6200*A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 t="e">
        <f>ROUND(K62,0)</f>
        <v>#DIV/0!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 t="e">
        <f>ROUND(K67,0)</f>
        <v>#DIV/0!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043*2015*6210*A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 t="e">
        <f>ROUND(L62,0)</f>
        <v>#DIV/0!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 t="e">
        <f>ROUND(L67,0)</f>
        <v>#DIV/0!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043*2015*6330*A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 t="e">
        <f>ROUND(M62,0)</f>
        <v>#DIV/0!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 t="e">
        <f>ROUND(M67,0)</f>
        <v>#DIV/0!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043*2015*6400*A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 t="e">
        <f>ROUND(N62,0)</f>
        <v>#DIV/0!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 t="e">
        <f>ROUND(N67,0)</f>
        <v>#DIV/0!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043*2015*7010*A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 t="e">
        <f>ROUND(O62,0)</f>
        <v>#DIV/0!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 t="e">
        <f>ROUND(O67,0)</f>
        <v>#DIV/0!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043*2015*7020*A</v>
      </c>
      <c r="B746" s="284">
        <f>ROUND(P59,0)</f>
        <v>0</v>
      </c>
      <c r="C746" s="287">
        <f>ROUND(P60,2)</f>
        <v>0</v>
      </c>
      <c r="D746" s="284">
        <f>ROUND(P61,0)</f>
        <v>0</v>
      </c>
      <c r="E746" s="284" t="e">
        <f>ROUND(P62,0)</f>
        <v>#DIV/0!</v>
      </c>
      <c r="F746" s="284">
        <f>ROUND(P63,0)</f>
        <v>0</v>
      </c>
      <c r="G746" s="284">
        <f>ROUND(P64,0)</f>
        <v>0</v>
      </c>
      <c r="H746" s="284">
        <f>ROUND(P65,0)</f>
        <v>0</v>
      </c>
      <c r="I746" s="284">
        <f>ROUND(P66,0)</f>
        <v>0</v>
      </c>
      <c r="J746" s="284" t="e">
        <f>ROUND(P67,0)</f>
        <v>#DIV/0!</v>
      </c>
      <c r="K746" s="284">
        <f>ROUND(P68,0)</f>
        <v>0</v>
      </c>
      <c r="L746" s="284">
        <f>ROUND(P70,0)</f>
        <v>0</v>
      </c>
      <c r="M746" s="284">
        <f>ROUND(P71,0)</f>
        <v>0</v>
      </c>
      <c r="N746" s="284">
        <f>ROUND(P76,0)</f>
        <v>0</v>
      </c>
      <c r="O746" s="284">
        <f>ROUND(P74,0)</f>
        <v>0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0</v>
      </c>
      <c r="S746" s="284">
        <f>IF(P80&gt;0,ROUND(P80,0),0)</f>
        <v>0</v>
      </c>
      <c r="T746" s="287">
        <f>IF(P81&gt;0,ROUND(P81,2),0)</f>
        <v>0</v>
      </c>
      <c r="U746" s="284"/>
      <c r="X746" s="284"/>
      <c r="Y746" s="284"/>
      <c r="Z746" s="284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043*2015*7030*A</v>
      </c>
      <c r="B747" s="284">
        <f>ROUND(Q59,0)</f>
        <v>0</v>
      </c>
      <c r="C747" s="287">
        <f>ROUND(Q60,2)</f>
        <v>0</v>
      </c>
      <c r="D747" s="284">
        <f>ROUND(Q61,0)</f>
        <v>0</v>
      </c>
      <c r="E747" s="284" t="e">
        <f>ROUND(Q62,0)</f>
        <v>#DIV/0!</v>
      </c>
      <c r="F747" s="284">
        <f>ROUND(Q63,0)</f>
        <v>0</v>
      </c>
      <c r="G747" s="284">
        <f>ROUND(Q64,0)</f>
        <v>0</v>
      </c>
      <c r="H747" s="284">
        <f>ROUND(Q65,0)</f>
        <v>0</v>
      </c>
      <c r="I747" s="284">
        <f>ROUND(Q66,0)</f>
        <v>0</v>
      </c>
      <c r="J747" s="284" t="e">
        <f>ROUND(Q67,0)</f>
        <v>#DIV/0!</v>
      </c>
      <c r="K747" s="284">
        <f>ROUND(Q68,0)</f>
        <v>0</v>
      </c>
      <c r="L747" s="284">
        <f>ROUND(Q70,0)</f>
        <v>0</v>
      </c>
      <c r="M747" s="284">
        <f>ROUND(Q71,0)</f>
        <v>0</v>
      </c>
      <c r="N747" s="284">
        <f>ROUND(Q76,0)</f>
        <v>0</v>
      </c>
      <c r="O747" s="284">
        <f>ROUND(Q74,0)</f>
        <v>0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0</v>
      </c>
      <c r="T747" s="287">
        <f>IF(Q81&gt;0,ROUND(Q81,2),0)</f>
        <v>0</v>
      </c>
      <c r="U747" s="284"/>
      <c r="X747" s="284"/>
      <c r="Y747" s="284"/>
      <c r="Z747" s="284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043*2015*7040*A</v>
      </c>
      <c r="B748" s="284">
        <f>ROUND(R59,0)</f>
        <v>0</v>
      </c>
      <c r="C748" s="287">
        <f>ROUND(R60,2)</f>
        <v>0</v>
      </c>
      <c r="D748" s="284">
        <f>ROUND(R61,0)</f>
        <v>0</v>
      </c>
      <c r="E748" s="284" t="e">
        <f>ROUND(R62,0)</f>
        <v>#DIV/0!</v>
      </c>
      <c r="F748" s="284">
        <f>ROUND(R63,0)</f>
        <v>0</v>
      </c>
      <c r="G748" s="284">
        <f>ROUND(R64,0)</f>
        <v>0</v>
      </c>
      <c r="H748" s="284">
        <f>ROUND(R65,0)</f>
        <v>0</v>
      </c>
      <c r="I748" s="284">
        <f>ROUND(R66,0)</f>
        <v>0</v>
      </c>
      <c r="J748" s="284" t="e">
        <f>ROUND(R67,0)</f>
        <v>#DIV/0!</v>
      </c>
      <c r="K748" s="284">
        <f>ROUND(R68,0)</f>
        <v>0</v>
      </c>
      <c r="L748" s="284">
        <f>ROUND(R70,0)</f>
        <v>0</v>
      </c>
      <c r="M748" s="284">
        <f>ROUND(R71,0)</f>
        <v>0</v>
      </c>
      <c r="N748" s="284">
        <f>ROUND(R76,0)</f>
        <v>0</v>
      </c>
      <c r="O748" s="284">
        <f>ROUND(R74,0)</f>
        <v>0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0</v>
      </c>
      <c r="T748" s="287">
        <f>IF(R81&gt;0,ROUND(R81,2),0)</f>
        <v>0</v>
      </c>
      <c r="U748" s="284"/>
      <c r="X748" s="284"/>
      <c r="Y748" s="284"/>
      <c r="Z748" s="284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043*2015*7050*A</v>
      </c>
      <c r="B749" s="284"/>
      <c r="C749" s="287">
        <f>ROUND(S60,2)</f>
        <v>0</v>
      </c>
      <c r="D749" s="284">
        <f>ROUND(S61,0)</f>
        <v>0</v>
      </c>
      <c r="E749" s="284" t="e">
        <f>ROUND(S62,0)</f>
        <v>#DIV/0!</v>
      </c>
      <c r="F749" s="284">
        <f>ROUND(S63,0)</f>
        <v>0</v>
      </c>
      <c r="G749" s="284">
        <f>ROUND(S64,0)</f>
        <v>0</v>
      </c>
      <c r="H749" s="284">
        <f>ROUND(S65,0)</f>
        <v>0</v>
      </c>
      <c r="I749" s="284">
        <f>ROUND(S66,0)</f>
        <v>0</v>
      </c>
      <c r="J749" s="284" t="e">
        <f>ROUND(S67,0)</f>
        <v>#DIV/0!</v>
      </c>
      <c r="K749" s="284">
        <f>ROUND(S68,0)</f>
        <v>0</v>
      </c>
      <c r="L749" s="284">
        <f>ROUND(S70,0)</f>
        <v>0</v>
      </c>
      <c r="M749" s="284">
        <f>ROUND(S71,0)</f>
        <v>0</v>
      </c>
      <c r="N749" s="284">
        <f>ROUND(S76,0)</f>
        <v>0</v>
      </c>
      <c r="O749" s="284">
        <f>ROUND(S74,0)</f>
        <v>0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043*2015*7060*A</v>
      </c>
      <c r="B750" s="284"/>
      <c r="C750" s="287">
        <f>ROUND(T60,2)</f>
        <v>0</v>
      </c>
      <c r="D750" s="284">
        <f>ROUND(T61,0)</f>
        <v>0</v>
      </c>
      <c r="E750" s="284" t="e">
        <f>ROUND(T62,0)</f>
        <v>#DIV/0!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 t="e">
        <f>ROUND(T67,0)</f>
        <v>#DIV/0!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043*2015*7070*A</v>
      </c>
      <c r="B751" s="284">
        <f>ROUND(U59,0)</f>
        <v>0</v>
      </c>
      <c r="C751" s="287">
        <f>ROUND(U60,2)</f>
        <v>0</v>
      </c>
      <c r="D751" s="284">
        <f>ROUND(U61,0)</f>
        <v>0</v>
      </c>
      <c r="E751" s="284" t="e">
        <f>ROUND(U62,0)</f>
        <v>#DIV/0!</v>
      </c>
      <c r="F751" s="284">
        <f>ROUND(U63,0)</f>
        <v>0</v>
      </c>
      <c r="G751" s="284">
        <f>ROUND(U64,0)</f>
        <v>0</v>
      </c>
      <c r="H751" s="284">
        <f>ROUND(U65,0)</f>
        <v>0</v>
      </c>
      <c r="I751" s="284">
        <f>ROUND(U66,0)</f>
        <v>0</v>
      </c>
      <c r="J751" s="284" t="e">
        <f>ROUND(U67,0)</f>
        <v>#DIV/0!</v>
      </c>
      <c r="K751" s="284">
        <f>ROUND(U68,0)</f>
        <v>0</v>
      </c>
      <c r="L751" s="284">
        <f>ROUND(U70,0)</f>
        <v>0</v>
      </c>
      <c r="M751" s="284">
        <f>ROUND(U71,0)</f>
        <v>0</v>
      </c>
      <c r="N751" s="284">
        <f>ROUND(U76,0)</f>
        <v>0</v>
      </c>
      <c r="O751" s="284">
        <f>ROUND(U74,0)</f>
        <v>0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043*2015*7110*A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 t="e">
        <f>ROUND(V62,0)</f>
        <v>#DIV/0!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 t="e">
        <f>ROUND(V67,0)</f>
        <v>#DIV/0!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043*2015*7120*A</v>
      </c>
      <c r="B753" s="284">
        <f>ROUND(W59,0)</f>
        <v>0</v>
      </c>
      <c r="C753" s="287">
        <f>ROUND(W60,2)</f>
        <v>0</v>
      </c>
      <c r="D753" s="284">
        <f>ROUND(W61,0)</f>
        <v>0</v>
      </c>
      <c r="E753" s="284" t="e">
        <f>ROUND(W62,0)</f>
        <v>#DIV/0!</v>
      </c>
      <c r="F753" s="284">
        <f>ROUND(W63,0)</f>
        <v>0</v>
      </c>
      <c r="G753" s="284">
        <f>ROUND(W64,0)</f>
        <v>0</v>
      </c>
      <c r="H753" s="284">
        <f>ROUND(W65,0)</f>
        <v>0</v>
      </c>
      <c r="I753" s="284">
        <f>ROUND(W66,0)</f>
        <v>0</v>
      </c>
      <c r="J753" s="284" t="e">
        <f>ROUND(W67,0)</f>
        <v>#DIV/0!</v>
      </c>
      <c r="K753" s="284">
        <f>ROUND(W68,0)</f>
        <v>0</v>
      </c>
      <c r="L753" s="284">
        <f>ROUND(W70,0)</f>
        <v>0</v>
      </c>
      <c r="M753" s="284">
        <f>ROUND(W71,0)</f>
        <v>0</v>
      </c>
      <c r="N753" s="284">
        <f>ROUND(W76,0)</f>
        <v>0</v>
      </c>
      <c r="O753" s="284">
        <f>ROUND(W74,0)</f>
        <v>0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043*2015*7130*A</v>
      </c>
      <c r="B754" s="284">
        <f>ROUND(X59,0)</f>
        <v>0</v>
      </c>
      <c r="C754" s="287">
        <f>ROUND(X60,2)</f>
        <v>0</v>
      </c>
      <c r="D754" s="284">
        <f>ROUND(X61,0)</f>
        <v>0</v>
      </c>
      <c r="E754" s="284" t="e">
        <f>ROUND(X62,0)</f>
        <v>#DIV/0!</v>
      </c>
      <c r="F754" s="284">
        <f>ROUND(X63,0)</f>
        <v>0</v>
      </c>
      <c r="G754" s="284">
        <f>ROUND(X64,0)</f>
        <v>0</v>
      </c>
      <c r="H754" s="284">
        <f>ROUND(X65,0)</f>
        <v>0</v>
      </c>
      <c r="I754" s="284">
        <f>ROUND(X66,0)</f>
        <v>0</v>
      </c>
      <c r="J754" s="284" t="e">
        <f>ROUND(X67,0)</f>
        <v>#DIV/0!</v>
      </c>
      <c r="K754" s="284">
        <f>ROUND(X68,0)</f>
        <v>0</v>
      </c>
      <c r="L754" s="284">
        <f>ROUND(X70,0)</f>
        <v>0</v>
      </c>
      <c r="M754" s="284">
        <f>ROUND(X71,0)</f>
        <v>0</v>
      </c>
      <c r="N754" s="284">
        <f>ROUND(X76,0)</f>
        <v>0</v>
      </c>
      <c r="O754" s="284">
        <f>ROUND(X74,0)</f>
        <v>0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043*2015*7140*A</v>
      </c>
      <c r="B755" s="284">
        <f>ROUND(Y59,0)</f>
        <v>0</v>
      </c>
      <c r="C755" s="287">
        <f>ROUND(Y60,2)</f>
        <v>0</v>
      </c>
      <c r="D755" s="284">
        <f>ROUND(Y61,0)</f>
        <v>0</v>
      </c>
      <c r="E755" s="284" t="e">
        <f>ROUND(Y62,0)</f>
        <v>#DIV/0!</v>
      </c>
      <c r="F755" s="284">
        <f>ROUND(Y63,0)</f>
        <v>0</v>
      </c>
      <c r="G755" s="284">
        <f>ROUND(Y64,0)</f>
        <v>0</v>
      </c>
      <c r="H755" s="284">
        <f>ROUND(Y65,0)</f>
        <v>0</v>
      </c>
      <c r="I755" s="284">
        <f>ROUND(Y66,0)</f>
        <v>0</v>
      </c>
      <c r="J755" s="284" t="e">
        <f>ROUND(Y67,0)</f>
        <v>#DIV/0!</v>
      </c>
      <c r="K755" s="284">
        <f>ROUND(Y68,0)</f>
        <v>0</v>
      </c>
      <c r="L755" s="284">
        <f>ROUND(Y70,0)</f>
        <v>0</v>
      </c>
      <c r="M755" s="284">
        <f>ROUND(Y71,0)</f>
        <v>0</v>
      </c>
      <c r="N755" s="284">
        <f>ROUND(Y76,0)</f>
        <v>0</v>
      </c>
      <c r="O755" s="284">
        <f>ROUND(Y74,0)</f>
        <v>0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0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043*2015*7150*A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 t="e">
        <f>ROUND(Z62,0)</f>
        <v>#DIV/0!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 t="e">
        <f>ROUND(Z67,0)</f>
        <v>#DIV/0!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043*2015*7160*A</v>
      </c>
      <c r="B757" s="284">
        <f>ROUND(AA59,0)</f>
        <v>0</v>
      </c>
      <c r="C757" s="287">
        <f>ROUND(AA60,2)</f>
        <v>0</v>
      </c>
      <c r="D757" s="284">
        <f>ROUND(AA61,0)</f>
        <v>0</v>
      </c>
      <c r="E757" s="284" t="e">
        <f>ROUND(AA62,0)</f>
        <v>#DIV/0!</v>
      </c>
      <c r="F757" s="284">
        <f>ROUND(AA63,0)</f>
        <v>0</v>
      </c>
      <c r="G757" s="284">
        <f>ROUND(AA64,0)</f>
        <v>0</v>
      </c>
      <c r="H757" s="284">
        <f>ROUND(AA65,0)</f>
        <v>0</v>
      </c>
      <c r="I757" s="284">
        <f>ROUND(AA66,0)</f>
        <v>0</v>
      </c>
      <c r="J757" s="284" t="e">
        <f>ROUND(AA67,0)</f>
        <v>#DIV/0!</v>
      </c>
      <c r="K757" s="284">
        <f>ROUND(AA68,0)</f>
        <v>0</v>
      </c>
      <c r="L757" s="284">
        <f>ROUND(AA70,0)</f>
        <v>0</v>
      </c>
      <c r="M757" s="284">
        <f>ROUND(AA71,0)</f>
        <v>0</v>
      </c>
      <c r="N757" s="284">
        <f>ROUND(AA76,0)</f>
        <v>0</v>
      </c>
      <c r="O757" s="284">
        <f>ROUND(AA74,0)</f>
        <v>0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043*2015*7170*A</v>
      </c>
      <c r="B758" s="284"/>
      <c r="C758" s="287">
        <f>ROUND(AB60,2)</f>
        <v>0</v>
      </c>
      <c r="D758" s="284">
        <f>ROUND(AB61,0)</f>
        <v>0</v>
      </c>
      <c r="E758" s="284" t="e">
        <f>ROUND(AB62,0)</f>
        <v>#DIV/0!</v>
      </c>
      <c r="F758" s="284">
        <f>ROUND(AB63,0)</f>
        <v>0</v>
      </c>
      <c r="G758" s="284">
        <f>ROUND(AB64,0)</f>
        <v>0</v>
      </c>
      <c r="H758" s="284">
        <f>ROUND(AB65,0)</f>
        <v>0</v>
      </c>
      <c r="I758" s="284">
        <f>ROUND(AB66,0)</f>
        <v>0</v>
      </c>
      <c r="J758" s="284" t="e">
        <f>ROUND(AB67,0)</f>
        <v>#DIV/0!</v>
      </c>
      <c r="K758" s="284">
        <f>ROUND(AB68,0)</f>
        <v>0</v>
      </c>
      <c r="L758" s="284">
        <f>ROUND(AB70,0)</f>
        <v>0</v>
      </c>
      <c r="M758" s="284">
        <f>ROUND(AB71,0)</f>
        <v>0</v>
      </c>
      <c r="N758" s="284">
        <f>ROUND(AB76,0)</f>
        <v>0</v>
      </c>
      <c r="O758" s="284">
        <f>ROUND(AB74,0)</f>
        <v>0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043*2015*7180*A</v>
      </c>
      <c r="B759" s="284">
        <f>ROUND(AC59,0)</f>
        <v>0</v>
      </c>
      <c r="C759" s="287">
        <f>ROUND(AC60,2)</f>
        <v>0</v>
      </c>
      <c r="D759" s="284">
        <f>ROUND(AC61,0)</f>
        <v>0</v>
      </c>
      <c r="E759" s="284" t="e">
        <f>ROUND(AC62,0)</f>
        <v>#DIV/0!</v>
      </c>
      <c r="F759" s="284">
        <f>ROUND(AC63,0)</f>
        <v>0</v>
      </c>
      <c r="G759" s="284">
        <f>ROUND(AC64,0)</f>
        <v>0</v>
      </c>
      <c r="H759" s="284">
        <f>ROUND(AC65,0)</f>
        <v>0</v>
      </c>
      <c r="I759" s="284">
        <f>ROUND(AC66,0)</f>
        <v>0</v>
      </c>
      <c r="J759" s="284" t="e">
        <f>ROUND(AC67,0)</f>
        <v>#DIV/0!</v>
      </c>
      <c r="K759" s="284">
        <f>ROUND(AC68,0)</f>
        <v>0</v>
      </c>
      <c r="L759" s="284">
        <f>ROUND(AC70,0)</f>
        <v>0</v>
      </c>
      <c r="M759" s="284">
        <f>ROUND(AC71,0)</f>
        <v>0</v>
      </c>
      <c r="N759" s="284">
        <f>ROUND(AC76,0)</f>
        <v>0</v>
      </c>
      <c r="O759" s="284">
        <f>ROUND(AC74,0)</f>
        <v>0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043*2015*7190*A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 t="e">
        <f>ROUND(AD62,0)</f>
        <v>#DIV/0!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 t="e">
        <f>ROUND(AD67,0)</f>
        <v>#DIV/0!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043*2015*7200*A</v>
      </c>
      <c r="B761" s="284">
        <f>ROUND(AE59,0)</f>
        <v>0</v>
      </c>
      <c r="C761" s="287">
        <f>ROUND(AE60,2)</f>
        <v>0</v>
      </c>
      <c r="D761" s="284">
        <f>ROUND(AE61,0)</f>
        <v>0</v>
      </c>
      <c r="E761" s="284" t="e">
        <f>ROUND(AE62,0)</f>
        <v>#DIV/0!</v>
      </c>
      <c r="F761" s="284">
        <f>ROUND(AE63,0)</f>
        <v>0</v>
      </c>
      <c r="G761" s="284">
        <f>ROUND(AE64,0)</f>
        <v>0</v>
      </c>
      <c r="H761" s="284">
        <f>ROUND(AE65,0)</f>
        <v>0</v>
      </c>
      <c r="I761" s="284">
        <f>ROUND(AE66,0)</f>
        <v>0</v>
      </c>
      <c r="J761" s="284" t="e">
        <f>ROUND(AE67,0)</f>
        <v>#DIV/0!</v>
      </c>
      <c r="K761" s="284">
        <f>ROUND(AE68,0)</f>
        <v>0</v>
      </c>
      <c r="L761" s="284">
        <f>ROUND(AE70,0)</f>
        <v>0</v>
      </c>
      <c r="M761" s="284">
        <f>ROUND(AE71,0)</f>
        <v>0</v>
      </c>
      <c r="N761" s="284">
        <f>ROUND(AE76,0)</f>
        <v>0</v>
      </c>
      <c r="O761" s="284">
        <f>ROUND(AE74,0)</f>
        <v>0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043*2015*7220*A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 t="e">
        <f>ROUND(AF62,0)</f>
        <v>#DIV/0!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 t="e">
        <f>ROUND(AF67,0)</f>
        <v>#DIV/0!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043*2015*7230*A</v>
      </c>
      <c r="B763" s="284">
        <f>ROUND(AG59,0)</f>
        <v>0</v>
      </c>
      <c r="C763" s="287">
        <f>ROUND(AG60,2)</f>
        <v>0</v>
      </c>
      <c r="D763" s="284">
        <f>ROUND(AG61,0)</f>
        <v>0</v>
      </c>
      <c r="E763" s="284" t="e">
        <f>ROUND(AG62,0)</f>
        <v>#DIV/0!</v>
      </c>
      <c r="F763" s="284">
        <f>ROUND(AG63,0)</f>
        <v>0</v>
      </c>
      <c r="G763" s="284">
        <f>ROUND(AG64,0)</f>
        <v>0</v>
      </c>
      <c r="H763" s="284">
        <f>ROUND(AG65,0)</f>
        <v>0</v>
      </c>
      <c r="I763" s="284">
        <f>ROUND(AG66,0)</f>
        <v>0</v>
      </c>
      <c r="J763" s="284" t="e">
        <f>ROUND(AG67,0)</f>
        <v>#DIV/0!</v>
      </c>
      <c r="K763" s="284">
        <f>ROUND(AG68,0)</f>
        <v>0</v>
      </c>
      <c r="L763" s="284">
        <f>ROUND(AG70,0)</f>
        <v>0</v>
      </c>
      <c r="M763" s="284">
        <f>ROUND(AG71,0)</f>
        <v>0</v>
      </c>
      <c r="N763" s="284">
        <f>ROUND(AG76,0)</f>
        <v>0</v>
      </c>
      <c r="O763" s="284">
        <f>ROUND(AG74,0)</f>
        <v>0</v>
      </c>
      <c r="P763" s="284">
        <f>IF(AG77&gt;0,ROUND(AG77,0),0)</f>
        <v>0</v>
      </c>
      <c r="Q763" s="284">
        <f>IF(AG78&gt;0,ROUND(AG78,0),0)</f>
        <v>0</v>
      </c>
      <c r="R763" s="284">
        <f>IF(AG79&gt;0,ROUND(AG79,0),0)</f>
        <v>0</v>
      </c>
      <c r="S763" s="284">
        <f>IF(AG80&gt;0,ROUND(AG80,0),0)</f>
        <v>0</v>
      </c>
      <c r="T763" s="287">
        <f>IF(AG81&gt;0,ROUND(AG81,2),0)</f>
        <v>0</v>
      </c>
      <c r="U763" s="284"/>
      <c r="X763" s="284"/>
      <c r="Y763" s="284"/>
      <c r="Z763" s="284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043*2015*7240*A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 t="e">
        <f>ROUND(AH62,0)</f>
        <v>#DIV/0!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 t="e">
        <f>ROUND(AH67,0)</f>
        <v>#DIV/0!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043*2015*7250*A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 t="e">
        <f>ROUND(AI62,0)</f>
        <v>#DIV/0!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 t="e">
        <f>ROUND(AI67,0)</f>
        <v>#DIV/0!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043*2015*7260*A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 t="e">
        <f>ROUND(AJ62,0)</f>
        <v>#DIV/0!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 t="e">
        <f>ROUND(AJ67,0)</f>
        <v>#DIV/0!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043*2015*7310*A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 t="e">
        <f>ROUND(AK62,0)</f>
        <v>#DIV/0!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 t="e">
        <f>ROUND(AK67,0)</f>
        <v>#DIV/0!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043*2015*7320*A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 t="e">
        <f>ROUND(AL62,0)</f>
        <v>#DIV/0!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 t="e">
        <f>ROUND(AL67,0)</f>
        <v>#DIV/0!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043*2015*7330*A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 t="e">
        <f>ROUND(AM62,0)</f>
        <v>#DIV/0!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 t="e">
        <f>ROUND(AM67,0)</f>
        <v>#DIV/0!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043*2015*7340*A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 t="e">
        <f>ROUND(AN62,0)</f>
        <v>#DIV/0!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 t="e">
        <f>ROUND(AN67,0)</f>
        <v>#DIV/0!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043*2015*7350*A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 t="e">
        <f>ROUND(AO62,0)</f>
        <v>#DIV/0!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 t="e">
        <f>ROUND(AO67,0)</f>
        <v>#DIV/0!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043*2015*7380*A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 t="e">
        <f>ROUND(AP62,0)</f>
        <v>#DIV/0!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 t="e">
        <f>ROUND(AP67,0)</f>
        <v>#DIV/0!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043*2015*7390*A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 t="e">
        <f>ROUND(AQ62,0)</f>
        <v>#DIV/0!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 t="e">
        <f>ROUND(AQ67,0)</f>
        <v>#DIV/0!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043*2015*7400*A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 t="e">
        <f>ROUND(AR62,0)</f>
        <v>#DIV/0!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 t="e">
        <f>ROUND(AR67,0)</f>
        <v>#DIV/0!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043*2015*7410*A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 t="e">
        <f>ROUND(AS62,0)</f>
        <v>#DIV/0!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 t="e">
        <f>ROUND(AS67,0)</f>
        <v>#DIV/0!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043*2015*7420*A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 t="e">
        <f>ROUND(AT62,0)</f>
        <v>#DIV/0!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 t="e">
        <f>ROUND(AT67,0)</f>
        <v>#DIV/0!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043*2015*7430*A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 t="e">
        <f>ROUND(AU62,0)</f>
        <v>#DIV/0!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 t="e">
        <f>ROUND(AU67,0)</f>
        <v>#DIV/0!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043*2015*7490*A</v>
      </c>
      <c r="B778" s="284"/>
      <c r="C778" s="287">
        <f>ROUND(AV60,2)</f>
        <v>0</v>
      </c>
      <c r="D778" s="284">
        <f>ROUND(AV61,0)</f>
        <v>0</v>
      </c>
      <c r="E778" s="284" t="e">
        <f>ROUND(AV62,0)</f>
        <v>#DIV/0!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 t="e">
        <f>ROUND(AV67,0)</f>
        <v>#DIV/0!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0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043*2015*8200*A</v>
      </c>
      <c r="B779" s="284"/>
      <c r="C779" s="287">
        <f>ROUND(AW60,2)</f>
        <v>0</v>
      </c>
      <c r="D779" s="284">
        <f>ROUND(AW61,0)</f>
        <v>0</v>
      </c>
      <c r="E779" s="284" t="e">
        <f>ROUND(AW62,0)</f>
        <v>#DIV/0!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 t="e">
        <f>ROUND(AW67,0)</f>
        <v>#DIV/0!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043*2015*8310*A</v>
      </c>
      <c r="B780" s="284"/>
      <c r="C780" s="287">
        <f>ROUND(AX60,2)</f>
        <v>0</v>
      </c>
      <c r="D780" s="284">
        <f>ROUND(AX61,0)</f>
        <v>0</v>
      </c>
      <c r="E780" s="284" t="e">
        <f>ROUND(AX62,0)</f>
        <v>#DIV/0!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 t="e">
        <f>ROUND(AX67,0)</f>
        <v>#DIV/0!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043*2015*8320*A</v>
      </c>
      <c r="B781" s="284">
        <f>ROUND(AY59,0)</f>
        <v>0</v>
      </c>
      <c r="C781" s="287">
        <f>ROUND(AY60,2)</f>
        <v>0</v>
      </c>
      <c r="D781" s="284">
        <f>ROUND(AY61,0)</f>
        <v>0</v>
      </c>
      <c r="E781" s="284" t="e">
        <f>ROUND(AY62,0)</f>
        <v>#DIV/0!</v>
      </c>
      <c r="F781" s="284">
        <f>ROUND(AY63,0)</f>
        <v>0</v>
      </c>
      <c r="G781" s="284">
        <f>ROUND(AY64,0)</f>
        <v>0</v>
      </c>
      <c r="H781" s="284">
        <f>ROUND(AY65,0)</f>
        <v>0</v>
      </c>
      <c r="I781" s="284">
        <f>ROUND(AY66,0)</f>
        <v>0</v>
      </c>
      <c r="J781" s="284" t="e">
        <f>ROUND(AY67,0)</f>
        <v>#DIV/0!</v>
      </c>
      <c r="K781" s="284">
        <f>ROUND(AY68,0)</f>
        <v>0</v>
      </c>
      <c r="L781" s="284">
        <f>ROUND(AY70,0)</f>
        <v>0</v>
      </c>
      <c r="M781" s="284">
        <f>ROUND(AY71,0)</f>
        <v>0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043*2015*8330*A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 t="e">
        <f>ROUND(AZ62,0)</f>
        <v>#DIV/0!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 t="e">
        <f>ROUND(AZ67,0)</f>
        <v>#DIV/0!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043*2015*8350*A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 t="e">
        <f>ROUND(BA62,0)</f>
        <v>#DIV/0!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 t="e">
        <f>ROUND(BA67,0)</f>
        <v>#DIV/0!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043*2015*8360*A</v>
      </c>
      <c r="B784" s="284"/>
      <c r="C784" s="287">
        <f>ROUND(BB60,2)</f>
        <v>0</v>
      </c>
      <c r="D784" s="284">
        <f>ROUND(BB61,0)</f>
        <v>0</v>
      </c>
      <c r="E784" s="284" t="e">
        <f>ROUND(BB62,0)</f>
        <v>#DIV/0!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 t="e">
        <f>ROUND(BB67,0)</f>
        <v>#DIV/0!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043*2015*8370*A</v>
      </c>
      <c r="B785" s="284"/>
      <c r="C785" s="287">
        <f>ROUND(BC60,2)</f>
        <v>0</v>
      </c>
      <c r="D785" s="284">
        <f>ROUND(BC61,0)</f>
        <v>0</v>
      </c>
      <c r="E785" s="284" t="e">
        <f>ROUND(BC62,0)</f>
        <v>#DIV/0!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 t="e">
        <f>ROUND(BC67,0)</f>
        <v>#DIV/0!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043*2015*8420*A</v>
      </c>
      <c r="B786" s="284"/>
      <c r="C786" s="287">
        <f>ROUND(BD60,2)</f>
        <v>0</v>
      </c>
      <c r="D786" s="284">
        <f>ROUND(BD61,0)</f>
        <v>0</v>
      </c>
      <c r="E786" s="284" t="e">
        <f>ROUND(BD62,0)</f>
        <v>#DIV/0!</v>
      </c>
      <c r="F786" s="284">
        <f>ROUND(BD63,0)</f>
        <v>0</v>
      </c>
      <c r="G786" s="284">
        <f>ROUND(BD64,0)</f>
        <v>0</v>
      </c>
      <c r="H786" s="284">
        <f>ROUND(BD65,0)</f>
        <v>0</v>
      </c>
      <c r="I786" s="284">
        <f>ROUND(BD66,0)</f>
        <v>0</v>
      </c>
      <c r="J786" s="284" t="e">
        <f>ROUND(BD67,0)</f>
        <v>#DIV/0!</v>
      </c>
      <c r="K786" s="284">
        <f>ROUND(BD68,0)</f>
        <v>0</v>
      </c>
      <c r="L786" s="284">
        <f>ROUND(BD70,0)</f>
        <v>0</v>
      </c>
      <c r="M786" s="284">
        <f>ROUND(BD71,0)</f>
        <v>0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043*2015*8430*A</v>
      </c>
      <c r="B787" s="284">
        <f>ROUND(BE59,0)</f>
        <v>0</v>
      </c>
      <c r="C787" s="287">
        <f>ROUND(BE60,2)</f>
        <v>0</v>
      </c>
      <c r="D787" s="284">
        <f>ROUND(BE61,0)</f>
        <v>0</v>
      </c>
      <c r="E787" s="284" t="e">
        <f>ROUND(BE62,0)</f>
        <v>#DIV/0!</v>
      </c>
      <c r="F787" s="284">
        <f>ROUND(BE63,0)</f>
        <v>0</v>
      </c>
      <c r="G787" s="284">
        <f>ROUND(BE64,0)</f>
        <v>0</v>
      </c>
      <c r="H787" s="284">
        <f>ROUND(BE65,0)</f>
        <v>0</v>
      </c>
      <c r="I787" s="284">
        <f>ROUND(BE66,0)</f>
        <v>0</v>
      </c>
      <c r="J787" s="284" t="e">
        <f>ROUND(BE67,0)</f>
        <v>#DIV/0!</v>
      </c>
      <c r="K787" s="284">
        <f>ROUND(BE68,0)</f>
        <v>0</v>
      </c>
      <c r="L787" s="284">
        <f>ROUND(BE70,0)</f>
        <v>0</v>
      </c>
      <c r="M787" s="284">
        <f>ROUND(BE71,0)</f>
        <v>0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043*2015*8460*A</v>
      </c>
      <c r="B788" s="284"/>
      <c r="C788" s="287">
        <f>ROUND(BF60,2)</f>
        <v>0</v>
      </c>
      <c r="D788" s="284">
        <f>ROUND(BF61,0)</f>
        <v>0</v>
      </c>
      <c r="E788" s="284" t="e">
        <f>ROUND(BF62,0)</f>
        <v>#DIV/0!</v>
      </c>
      <c r="F788" s="284">
        <f>ROUND(BF63,0)</f>
        <v>0</v>
      </c>
      <c r="G788" s="284">
        <f>ROUND(BF64,0)</f>
        <v>0</v>
      </c>
      <c r="H788" s="284">
        <f>ROUND(BF65,0)</f>
        <v>0</v>
      </c>
      <c r="I788" s="284">
        <f>ROUND(BF66,0)</f>
        <v>0</v>
      </c>
      <c r="J788" s="284" t="e">
        <f>ROUND(BF67,0)</f>
        <v>#DIV/0!</v>
      </c>
      <c r="K788" s="284">
        <f>ROUND(BF68,0)</f>
        <v>0</v>
      </c>
      <c r="L788" s="284">
        <f>ROUND(BF70,0)</f>
        <v>0</v>
      </c>
      <c r="M788" s="284">
        <f>ROUND(BF71,0)</f>
        <v>0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043*2015*8470*A</v>
      </c>
      <c r="B789" s="284"/>
      <c r="C789" s="287">
        <f>ROUND(BG60,2)</f>
        <v>0</v>
      </c>
      <c r="D789" s="284">
        <f>ROUND(BG61,0)</f>
        <v>0</v>
      </c>
      <c r="E789" s="284" t="e">
        <f>ROUND(BG62,0)</f>
        <v>#DIV/0!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 t="e">
        <f>ROUND(BG67,0)</f>
        <v>#DIV/0!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043*2015*8480*A</v>
      </c>
      <c r="B790" s="284"/>
      <c r="C790" s="287">
        <f>ROUND(BH60,2)</f>
        <v>0</v>
      </c>
      <c r="D790" s="284">
        <f>ROUND(BH61,0)</f>
        <v>0</v>
      </c>
      <c r="E790" s="284" t="e">
        <f>ROUND(BH62,0)</f>
        <v>#DIV/0!</v>
      </c>
      <c r="F790" s="284">
        <f>ROUND(BH63,0)</f>
        <v>0</v>
      </c>
      <c r="G790" s="284">
        <f>ROUND(BH64,0)</f>
        <v>0</v>
      </c>
      <c r="H790" s="284">
        <f>ROUND(BH65,0)</f>
        <v>0</v>
      </c>
      <c r="I790" s="284">
        <f>ROUND(BH66,0)</f>
        <v>0</v>
      </c>
      <c r="J790" s="284" t="e">
        <f>ROUND(BH67,0)</f>
        <v>#DIV/0!</v>
      </c>
      <c r="K790" s="284">
        <f>ROUND(BH68,0)</f>
        <v>0</v>
      </c>
      <c r="L790" s="284">
        <f>ROUND(BH70,0)</f>
        <v>0</v>
      </c>
      <c r="M790" s="284">
        <f>ROUND(BH71,0)</f>
        <v>0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043*2015*8490*A</v>
      </c>
      <c r="B791" s="284"/>
      <c r="C791" s="287">
        <f>ROUND(BI60,2)</f>
        <v>0</v>
      </c>
      <c r="D791" s="284">
        <f>ROUND(BI61,0)</f>
        <v>0</v>
      </c>
      <c r="E791" s="284" t="e">
        <f>ROUND(BI62,0)</f>
        <v>#DIV/0!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 t="e">
        <f>ROUND(BI67,0)</f>
        <v>#DIV/0!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043*2015*8510*A</v>
      </c>
      <c r="B792" s="284"/>
      <c r="C792" s="287">
        <f>ROUND(BJ60,2)</f>
        <v>0</v>
      </c>
      <c r="D792" s="284">
        <f>ROUND(BJ61,0)</f>
        <v>0</v>
      </c>
      <c r="E792" s="284" t="e">
        <f>ROUND(BJ62,0)</f>
        <v>#DIV/0!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0</v>
      </c>
      <c r="J792" s="284" t="e">
        <f>ROUND(BJ67,0)</f>
        <v>#DIV/0!</v>
      </c>
      <c r="K792" s="284">
        <f>ROUND(BJ68,0)</f>
        <v>0</v>
      </c>
      <c r="L792" s="284">
        <f>ROUND(BJ70,0)</f>
        <v>0</v>
      </c>
      <c r="M792" s="284">
        <f>ROUND(BJ71,0)</f>
        <v>0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043*2015*8530*A</v>
      </c>
      <c r="B793" s="284"/>
      <c r="C793" s="287">
        <f>ROUND(BK60,2)</f>
        <v>0</v>
      </c>
      <c r="D793" s="284">
        <f>ROUND(BK61,0)</f>
        <v>0</v>
      </c>
      <c r="E793" s="284" t="e">
        <f>ROUND(BK62,0)</f>
        <v>#DIV/0!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0</v>
      </c>
      <c r="J793" s="284" t="e">
        <f>ROUND(BK67,0)</f>
        <v>#DIV/0!</v>
      </c>
      <c r="K793" s="284">
        <f>ROUND(BK68,0)</f>
        <v>0</v>
      </c>
      <c r="L793" s="284">
        <f>ROUND(BK70,0)</f>
        <v>0</v>
      </c>
      <c r="M793" s="284">
        <f>ROUND(BK71,0)</f>
        <v>0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043*2015*8560*A</v>
      </c>
      <c r="B794" s="284"/>
      <c r="C794" s="287">
        <f>ROUND(BL60,2)</f>
        <v>0</v>
      </c>
      <c r="D794" s="284">
        <f>ROUND(BL61,0)</f>
        <v>0</v>
      </c>
      <c r="E794" s="284" t="e">
        <f>ROUND(BL62,0)</f>
        <v>#DIV/0!</v>
      </c>
      <c r="F794" s="284">
        <f>ROUND(BL63,0)</f>
        <v>0</v>
      </c>
      <c r="G794" s="284">
        <f>ROUND(BL64,0)</f>
        <v>0</v>
      </c>
      <c r="H794" s="284">
        <f>ROUND(BL65,0)</f>
        <v>0</v>
      </c>
      <c r="I794" s="284">
        <f>ROUND(BL66,0)</f>
        <v>0</v>
      </c>
      <c r="J794" s="284" t="e">
        <f>ROUND(BL67,0)</f>
        <v>#DIV/0!</v>
      </c>
      <c r="K794" s="284">
        <f>ROUND(BL68,0)</f>
        <v>0</v>
      </c>
      <c r="L794" s="284">
        <f>ROUND(BL70,0)</f>
        <v>0</v>
      </c>
      <c r="M794" s="284">
        <f>ROUND(BL71,0)</f>
        <v>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043*2015*8590*A</v>
      </c>
      <c r="B795" s="284"/>
      <c r="C795" s="287">
        <f>ROUND(BM60,2)</f>
        <v>0</v>
      </c>
      <c r="D795" s="284">
        <f>ROUND(BM61,0)</f>
        <v>0</v>
      </c>
      <c r="E795" s="284" t="e">
        <f>ROUND(BM62,0)</f>
        <v>#DIV/0!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 t="e">
        <f>ROUND(BM67,0)</f>
        <v>#DIV/0!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043*2015*8610*A</v>
      </c>
      <c r="B796" s="284"/>
      <c r="C796" s="287">
        <f>ROUND(BN60,2)</f>
        <v>0</v>
      </c>
      <c r="D796" s="284">
        <f>ROUND(BN61,0)</f>
        <v>0</v>
      </c>
      <c r="E796" s="284" t="e">
        <f>ROUND(BN62,0)</f>
        <v>#DIV/0!</v>
      </c>
      <c r="F796" s="284">
        <f>ROUND(BN63,0)</f>
        <v>0</v>
      </c>
      <c r="G796" s="284">
        <f>ROUND(BN64,0)</f>
        <v>0</v>
      </c>
      <c r="H796" s="284">
        <f>ROUND(BN65,0)</f>
        <v>0</v>
      </c>
      <c r="I796" s="284">
        <f>ROUND(BN66,0)</f>
        <v>0</v>
      </c>
      <c r="J796" s="284" t="e">
        <f>ROUND(BN67,0)</f>
        <v>#DIV/0!</v>
      </c>
      <c r="K796" s="284">
        <f>ROUND(BN68,0)</f>
        <v>0</v>
      </c>
      <c r="L796" s="284">
        <f>ROUND(BN70,0)</f>
        <v>0</v>
      </c>
      <c r="M796" s="284">
        <f>ROUND(BN71,0)</f>
        <v>0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043*2015*8620*A</v>
      </c>
      <c r="B797" s="284"/>
      <c r="C797" s="287">
        <f>ROUND(BO60,2)</f>
        <v>0</v>
      </c>
      <c r="D797" s="284">
        <f>ROUND(BO61,0)</f>
        <v>0</v>
      </c>
      <c r="E797" s="284" t="e">
        <f>ROUND(BO62,0)</f>
        <v>#DIV/0!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 t="e">
        <f>ROUND(BO67,0)</f>
        <v>#DIV/0!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043*2015*8630*A</v>
      </c>
      <c r="B798" s="284"/>
      <c r="C798" s="287">
        <f>ROUND(BP60,2)</f>
        <v>0</v>
      </c>
      <c r="D798" s="284">
        <f>ROUND(BP61,0)</f>
        <v>0</v>
      </c>
      <c r="E798" s="284" t="e">
        <f>ROUND(BP62,0)</f>
        <v>#DIV/0!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 t="e">
        <f>ROUND(BP67,0)</f>
        <v>#DIV/0!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043*2015*8640*A</v>
      </c>
      <c r="B799" s="284"/>
      <c r="C799" s="287">
        <f>ROUND(BQ60,2)</f>
        <v>0</v>
      </c>
      <c r="D799" s="284">
        <f>ROUND(BQ61,0)</f>
        <v>0</v>
      </c>
      <c r="E799" s="284" t="e">
        <f>ROUND(BQ62,0)</f>
        <v>#DIV/0!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 t="e">
        <f>ROUND(BQ67,0)</f>
        <v>#DIV/0!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043*2015*8650*A</v>
      </c>
      <c r="B800" s="284"/>
      <c r="C800" s="287">
        <f>ROUND(BR60,2)</f>
        <v>0</v>
      </c>
      <c r="D800" s="284">
        <f>ROUND(BR61,0)</f>
        <v>0</v>
      </c>
      <c r="E800" s="284" t="e">
        <f>ROUND(BR62,0)</f>
        <v>#DIV/0!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 t="e">
        <f>ROUND(BR67,0)</f>
        <v>#DIV/0!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043*2015*8660*A</v>
      </c>
      <c r="B801" s="284"/>
      <c r="C801" s="287">
        <f>ROUND(BS60,2)</f>
        <v>0</v>
      </c>
      <c r="D801" s="284">
        <f>ROUND(BS61,0)</f>
        <v>0</v>
      </c>
      <c r="E801" s="284" t="e">
        <f>ROUND(BS62,0)</f>
        <v>#DIV/0!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 t="e">
        <f>ROUND(BS67,0)</f>
        <v>#DIV/0!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043*2015*8670*A</v>
      </c>
      <c r="B802" s="284"/>
      <c r="C802" s="287">
        <f>ROUND(BT60,2)</f>
        <v>0</v>
      </c>
      <c r="D802" s="284">
        <f>ROUND(BT61,0)</f>
        <v>0</v>
      </c>
      <c r="E802" s="284" t="e">
        <f>ROUND(BT62,0)</f>
        <v>#DIV/0!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 t="e">
        <f>ROUND(BT67,0)</f>
        <v>#DIV/0!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043*2015*8680*A</v>
      </c>
      <c r="B803" s="284"/>
      <c r="C803" s="287">
        <f>ROUND(BU60,2)</f>
        <v>0</v>
      </c>
      <c r="D803" s="284">
        <f>ROUND(BU61,0)</f>
        <v>0</v>
      </c>
      <c r="E803" s="284" t="e">
        <f>ROUND(BU62,0)</f>
        <v>#DIV/0!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 t="e">
        <f>ROUND(BU67,0)</f>
        <v>#DIV/0!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043*2015*8690*A</v>
      </c>
      <c r="B804" s="284"/>
      <c r="C804" s="287">
        <f>ROUND(BV60,2)</f>
        <v>0</v>
      </c>
      <c r="D804" s="284">
        <f>ROUND(BV61,0)</f>
        <v>0</v>
      </c>
      <c r="E804" s="284" t="e">
        <f>ROUND(BV62,0)</f>
        <v>#DIV/0!</v>
      </c>
      <c r="F804" s="284">
        <f>ROUND(BV63,0)</f>
        <v>0</v>
      </c>
      <c r="G804" s="284">
        <f>ROUND(BV64,0)</f>
        <v>0</v>
      </c>
      <c r="H804" s="284">
        <f>ROUND(BV65,0)</f>
        <v>0</v>
      </c>
      <c r="I804" s="284">
        <f>ROUND(BV66,0)</f>
        <v>0</v>
      </c>
      <c r="J804" s="284" t="e">
        <f>ROUND(BV67,0)</f>
        <v>#DIV/0!</v>
      </c>
      <c r="K804" s="284">
        <f>ROUND(BV68,0)</f>
        <v>0</v>
      </c>
      <c r="L804" s="284">
        <f>ROUND(BV70,0)</f>
        <v>0</v>
      </c>
      <c r="M804" s="284">
        <f>ROUND(BV71,0)</f>
        <v>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043*2015*8700*A</v>
      </c>
      <c r="B805" s="284"/>
      <c r="C805" s="287">
        <f>ROUND(BW60,2)</f>
        <v>0</v>
      </c>
      <c r="D805" s="284">
        <f>ROUND(BW61,0)</f>
        <v>0</v>
      </c>
      <c r="E805" s="284" t="e">
        <f>ROUND(BW62,0)</f>
        <v>#DIV/0!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 t="e">
        <f>ROUND(BW67,0)</f>
        <v>#DIV/0!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043*2015*8710*A</v>
      </c>
      <c r="B806" s="284"/>
      <c r="C806" s="287">
        <f>ROUND(BX60,2)</f>
        <v>0</v>
      </c>
      <c r="D806" s="284">
        <f>ROUND(BX61,0)</f>
        <v>0</v>
      </c>
      <c r="E806" s="284" t="e">
        <f>ROUND(BX62,0)</f>
        <v>#DIV/0!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 t="e">
        <f>ROUND(BX67,0)</f>
        <v>#DIV/0!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043*2015*8720*A</v>
      </c>
      <c r="B807" s="284"/>
      <c r="C807" s="287">
        <f>ROUND(BY60,2)</f>
        <v>0</v>
      </c>
      <c r="D807" s="284">
        <f>ROUND(BY61,0)</f>
        <v>0</v>
      </c>
      <c r="E807" s="284" t="e">
        <f>ROUND(BY62,0)</f>
        <v>#DIV/0!</v>
      </c>
      <c r="F807" s="284">
        <f>ROUND(BY63,0)</f>
        <v>0</v>
      </c>
      <c r="G807" s="284">
        <f>ROUND(BY64,0)</f>
        <v>0</v>
      </c>
      <c r="H807" s="284">
        <f>ROUND(BY65,0)</f>
        <v>0</v>
      </c>
      <c r="I807" s="284">
        <f>ROUND(BY66,0)</f>
        <v>0</v>
      </c>
      <c r="J807" s="284" t="e">
        <f>ROUND(BY67,0)</f>
        <v>#DIV/0!</v>
      </c>
      <c r="K807" s="284">
        <f>ROUND(BY68,0)</f>
        <v>0</v>
      </c>
      <c r="L807" s="284">
        <f>ROUND(BY70,0)</f>
        <v>0</v>
      </c>
      <c r="M807" s="284">
        <f>ROUND(BY71,0)</f>
        <v>0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043*2015*8730*A</v>
      </c>
      <c r="B808" s="284"/>
      <c r="C808" s="287">
        <f>ROUND(BZ60,2)</f>
        <v>0</v>
      </c>
      <c r="D808" s="284">
        <f>ROUND(BZ61,0)</f>
        <v>0</v>
      </c>
      <c r="E808" s="284" t="e">
        <f>ROUND(BZ62,0)</f>
        <v>#DIV/0!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 t="e">
        <f>ROUND(BZ67,0)</f>
        <v>#DIV/0!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043*2015*8740*A</v>
      </c>
      <c r="B809" s="284"/>
      <c r="C809" s="287">
        <f>ROUND(CA60,2)</f>
        <v>0</v>
      </c>
      <c r="D809" s="284">
        <f>ROUND(CA61,0)</f>
        <v>0</v>
      </c>
      <c r="E809" s="284" t="e">
        <f>ROUND(CA62,0)</f>
        <v>#DIV/0!</v>
      </c>
      <c r="F809" s="284">
        <f>ROUND(CA63,0)</f>
        <v>0</v>
      </c>
      <c r="G809" s="284">
        <f>ROUND(CA64,0)</f>
        <v>0</v>
      </c>
      <c r="H809" s="284">
        <f>ROUND(CA65,0)</f>
        <v>0</v>
      </c>
      <c r="I809" s="284">
        <f>ROUND(CA66,0)</f>
        <v>0</v>
      </c>
      <c r="J809" s="284" t="e">
        <f>ROUND(CA67,0)</f>
        <v>#DIV/0!</v>
      </c>
      <c r="K809" s="284">
        <f>ROUND(CA68,0)</f>
        <v>0</v>
      </c>
      <c r="L809" s="284">
        <f>ROUND(CA70,0)</f>
        <v>0</v>
      </c>
      <c r="M809" s="284">
        <f>ROUND(CA71,0)</f>
        <v>0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043*2015*8770*A</v>
      </c>
      <c r="B810" s="284"/>
      <c r="C810" s="287">
        <f>ROUND(CB60,2)</f>
        <v>0</v>
      </c>
      <c r="D810" s="284">
        <f>ROUND(CB61,0)</f>
        <v>0</v>
      </c>
      <c r="E810" s="284" t="e">
        <f>ROUND(CB62,0)</f>
        <v>#DIV/0!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 t="e">
        <f>ROUND(CB67,0)</f>
        <v>#DIV/0!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043*2015*8790*A</v>
      </c>
      <c r="B811" s="284"/>
      <c r="C811" s="287">
        <f>ROUND(CC60,2)</f>
        <v>0</v>
      </c>
      <c r="D811" s="284">
        <f>ROUND(CC61,0)</f>
        <v>0</v>
      </c>
      <c r="E811" s="284" t="e">
        <f>ROUND(CC62,0)</f>
        <v>#DIV/0!</v>
      </c>
      <c r="F811" s="284">
        <f>ROUND(CC63,0)</f>
        <v>0</v>
      </c>
      <c r="G811" s="284">
        <f>ROUND(CC64,0)</f>
        <v>0</v>
      </c>
      <c r="H811" s="284">
        <f>ROUND(CC65,0)</f>
        <v>0</v>
      </c>
      <c r="I811" s="284">
        <f>ROUND(CC66,0)</f>
        <v>0</v>
      </c>
      <c r="J811" s="284" t="e">
        <f>ROUND(CC67,0)</f>
        <v>#DIV/0!</v>
      </c>
      <c r="K811" s="284">
        <f>ROUND(CC68,0)</f>
        <v>0</v>
      </c>
      <c r="L811" s="284">
        <f>ROUND(CC70,0)</f>
        <v>0</v>
      </c>
      <c r="M811" s="284">
        <f>ROUND(CC71,0)</f>
        <v>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043*2015*9000*A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0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4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4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1">
        <f>CE65</f>
        <v>0</v>
      </c>
      <c r="I815" s="241">
        <f>CE66</f>
        <v>0</v>
      </c>
      <c r="J815" s="241" t="e">
        <f>CE67</f>
        <v>#DIV/0!</v>
      </c>
      <c r="K815" s="241">
        <f>CE68</f>
        <v>0</v>
      </c>
      <c r="L815" s="241">
        <f>CE70</f>
        <v>0</v>
      </c>
      <c r="M815" s="241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1">
        <f>C379</f>
        <v>0</v>
      </c>
      <c r="H816" s="241">
        <f>C380</f>
        <v>0</v>
      </c>
      <c r="I816" s="241">
        <f>C381</f>
        <v>0</v>
      </c>
      <c r="J816" s="241">
        <f>C382</f>
        <v>0</v>
      </c>
      <c r="K816" s="241">
        <f>C383</f>
        <v>0</v>
      </c>
      <c r="L816" s="241">
        <f>C384+C385+C386+C388</f>
        <v>0</v>
      </c>
      <c r="M816" s="241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1267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1264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1265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1266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BHC Fairfax Hospital Inc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H-904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10200 NE 132nd St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10200 NE 132nd St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Kirkland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H-904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BHC Fairfax Hospital Inc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Christopher West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Michelle Jackson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425-284-6090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2604</v>
      </c>
      <c r="G23" s="21">
        <f>data!D111</f>
        <v>41663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442</v>
      </c>
      <c r="G25" s="21">
        <f>data!D113</f>
        <v>7610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12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157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145</v>
      </c>
      <c r="E36" s="49" t="s">
        <v>292</v>
      </c>
      <c r="F36" s="24"/>
      <c r="G36" s="21">
        <f>data!C128</f>
        <v>157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BHC Fairfax Hospital Inc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428</v>
      </c>
      <c r="C7" s="48">
        <f>data!B139</f>
        <v>9190</v>
      </c>
      <c r="D7" s="48">
        <f>data!B140</f>
        <v>567</v>
      </c>
      <c r="E7" s="48">
        <f>data!B141</f>
        <v>25732000</v>
      </c>
      <c r="F7" s="48">
        <f>data!B142</f>
        <v>252925</v>
      </c>
      <c r="G7" s="48">
        <f>data!B141+data!B142</f>
        <v>25984925</v>
      </c>
    </row>
    <row r="8" spans="1:13" ht="20.149999999999999" customHeight="1" x14ac:dyDescent="0.35">
      <c r="A8" s="23" t="s">
        <v>297</v>
      </c>
      <c r="B8" s="48">
        <f>data!C138</f>
        <v>1533</v>
      </c>
      <c r="C8" s="48">
        <f>data!C139</f>
        <v>24436</v>
      </c>
      <c r="D8" s="48">
        <f>data!C140</f>
        <v>651</v>
      </c>
      <c r="E8" s="48">
        <f>data!C141</f>
        <v>68404000</v>
      </c>
      <c r="F8" s="48">
        <f>data!C142</f>
        <v>320625</v>
      </c>
      <c r="G8" s="48">
        <f>data!C141+data!C142</f>
        <v>68724625</v>
      </c>
    </row>
    <row r="9" spans="1:13" ht="20.149999999999999" customHeight="1" x14ac:dyDescent="0.35">
      <c r="A9" s="23" t="s">
        <v>1058</v>
      </c>
      <c r="B9" s="48">
        <f>data!D138</f>
        <v>643</v>
      </c>
      <c r="C9" s="48">
        <f>data!D139</f>
        <v>8037</v>
      </c>
      <c r="D9" s="48">
        <f>data!D140</f>
        <v>6392</v>
      </c>
      <c r="E9" s="48">
        <f>data!D141</f>
        <v>29404802</v>
      </c>
      <c r="F9" s="48">
        <f>data!D142</f>
        <v>3517410</v>
      </c>
      <c r="G9" s="48">
        <f>data!D141+data!D142</f>
        <v>32922212</v>
      </c>
    </row>
    <row r="10" spans="1:13" ht="20.149999999999999" customHeight="1" x14ac:dyDescent="0.35">
      <c r="A10" s="111" t="s">
        <v>203</v>
      </c>
      <c r="B10" s="48">
        <f>data!E138</f>
        <v>2604</v>
      </c>
      <c r="C10" s="48">
        <f>data!E139</f>
        <v>41663</v>
      </c>
      <c r="D10" s="48">
        <f>data!E140</f>
        <v>7610</v>
      </c>
      <c r="E10" s="48">
        <f>data!E141</f>
        <v>123540802</v>
      </c>
      <c r="F10" s="48">
        <f>data!E142</f>
        <v>4090960</v>
      </c>
      <c r="G10" s="48">
        <f>data!E141+data!E142</f>
        <v>127631762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BHC Fairfax Hospital Inc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1851536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100793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768488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1622775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82907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341473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-415962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4352010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135127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99396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234523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438340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7587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445927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144114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885290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1029404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BHC Fairfax Hospital Inc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4313939.9000000004</v>
      </c>
      <c r="D7" s="21">
        <f>data!C195</f>
        <v>0</v>
      </c>
      <c r="E7" s="21">
        <f>data!D195</f>
        <v>0</v>
      </c>
      <c r="F7" s="21">
        <f>data!E195</f>
        <v>4313939.9000000004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2024521.67</v>
      </c>
      <c r="D8" s="21">
        <f>data!C196</f>
        <v>0</v>
      </c>
      <c r="E8" s="21">
        <f>data!D196</f>
        <v>0</v>
      </c>
      <c r="F8" s="21">
        <f>data!E196</f>
        <v>2024521.67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20055050.98</v>
      </c>
      <c r="D9" s="21">
        <f>data!C197</f>
        <v>0</v>
      </c>
      <c r="E9" s="21">
        <f>data!D197</f>
        <v>0</v>
      </c>
      <c r="F9" s="21">
        <f>data!E197</f>
        <v>20055050.98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1036429.48</v>
      </c>
      <c r="D10" s="21">
        <f>data!C198</f>
        <v>40296.6</v>
      </c>
      <c r="E10" s="21">
        <f>data!D198</f>
        <v>0</v>
      </c>
      <c r="F10" s="21">
        <f>data!E198</f>
        <v>1076726.08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4300289.51</v>
      </c>
      <c r="D12" s="21">
        <f>data!C200</f>
        <v>170754.83000000002</v>
      </c>
      <c r="E12" s="21">
        <f>data!D200</f>
        <v>10174.780000000001</v>
      </c>
      <c r="F12" s="21">
        <f>data!E200</f>
        <v>4460869.5599999996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401094.69</v>
      </c>
      <c r="D14" s="21">
        <f>data!C202</f>
        <v>0</v>
      </c>
      <c r="E14" s="21">
        <f>data!D202</f>
        <v>0</v>
      </c>
      <c r="F14" s="21">
        <f>data!E202</f>
        <v>401094.69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239694.35</v>
      </c>
      <c r="D15" s="21">
        <f>data!C203</f>
        <v>772613.69</v>
      </c>
      <c r="E15" s="21">
        <f>data!D203</f>
        <v>0</v>
      </c>
      <c r="F15" s="21">
        <f>data!E203</f>
        <v>1012308.0399999999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32371020.580000002</v>
      </c>
      <c r="D16" s="21">
        <f>data!C204</f>
        <v>983665.12</v>
      </c>
      <c r="E16" s="21">
        <f>data!D204</f>
        <v>10174.780000000001</v>
      </c>
      <c r="F16" s="21">
        <f>data!E204</f>
        <v>33344510.920000002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1087239.67</v>
      </c>
      <c r="D24" s="21">
        <f>data!C209</f>
        <v>114199.91</v>
      </c>
      <c r="E24" s="21">
        <f>data!D209</f>
        <v>0</v>
      </c>
      <c r="F24" s="21">
        <f>data!E209</f>
        <v>1201439.5799999998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5190080.82</v>
      </c>
      <c r="D25" s="21">
        <f>data!C210</f>
        <v>679091.38</v>
      </c>
      <c r="E25" s="21">
        <f>data!D210</f>
        <v>0</v>
      </c>
      <c r="F25" s="21">
        <f>data!E210</f>
        <v>5869172.2000000002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445118.41</v>
      </c>
      <c r="D26" s="21">
        <f>data!C211</f>
        <v>73872.72</v>
      </c>
      <c r="E26" s="21">
        <f>data!D211</f>
        <v>0</v>
      </c>
      <c r="F26" s="21">
        <f>data!E211</f>
        <v>518991.13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3179730.09</v>
      </c>
      <c r="D28" s="21">
        <f>data!C213</f>
        <v>326781.93</v>
      </c>
      <c r="E28" s="21">
        <f>data!D213</f>
        <v>10174.780000000001</v>
      </c>
      <c r="F28" s="21">
        <f>data!E213</f>
        <v>3496337.24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340708.95</v>
      </c>
      <c r="D30" s="21">
        <f>data!C215</f>
        <v>47766.23</v>
      </c>
      <c r="E30" s="21">
        <f>data!D215</f>
        <v>0</v>
      </c>
      <c r="F30" s="21">
        <f>data!E215</f>
        <v>388475.18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10242877.939999999</v>
      </c>
      <c r="D32" s="21">
        <f>data!C217</f>
        <v>1241712.17</v>
      </c>
      <c r="E32" s="21">
        <f>data!D217</f>
        <v>10174.780000000001</v>
      </c>
      <c r="F32" s="21">
        <f>data!E217</f>
        <v>11474415.33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BHC Fairfax Hospital Inc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737646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11170632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48998769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1482334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11988568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73640303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167229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13174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180403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15017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6113777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80687146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BHC Fairfax Hospital Inc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-376900.93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9724790.0500000007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1858686.32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-36531.760000000002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261017.95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233732.15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224899.62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8172320.7600000007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4313939.9000000004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2024521.67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20055050.98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1076726.08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4460869.5600000005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401094.69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1012308.0399999999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33344510.920000006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11474415.33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21870095.590000004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1119768.99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1119768.99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56670018.130000003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56670018.130000003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87832203.469999999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BHC Fairfax Hospital Inc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689050.15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3330216.35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466603.85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4485870.3499999996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-22351516.32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-22351516.32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-22351516.32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105697849.44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105697849.44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87832203.469999999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BHC Fairfax Hospital Inc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123540802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4090960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127631762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737646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73640303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180403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6128794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80687146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46944616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240025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240025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47184641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23252756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4352010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6552872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2009846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294670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3067077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1245348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234522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445927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1029404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12845977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55330409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-8145768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-8145768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-8145768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BHC Fairfax Hospital Inc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41663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125.93221153846152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11628903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2173293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5837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74620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742910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12695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14638258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32898857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123540802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123540802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49223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124989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16640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 t="str">
        <f>data!D79</f>
        <v xml:space="preserve"> 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157977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125.93221153846152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BHC Fairfax Hospital Inc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BHC Fairfax Hospital Inc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21044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3933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116710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116710</v>
      </c>
      <c r="H85" s="14">
        <f>data!V71</f>
        <v>24977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50578</v>
      </c>
      <c r="H87" s="48">
        <f>+data!M687</f>
        <v>10824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BHC Fairfax Hospital Inc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3.3850961538461539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34081</v>
      </c>
      <c r="E107" s="14">
        <f>data!Z61</f>
        <v>0</v>
      </c>
      <c r="F107" s="14">
        <f>data!AA61</f>
        <v>0</v>
      </c>
      <c r="G107" s="14">
        <f>data!AB61</f>
        <v>472585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6369</v>
      </c>
      <c r="E108" s="14">
        <f>data!Z62</f>
        <v>0</v>
      </c>
      <c r="F108" s="14">
        <f>data!AA62</f>
        <v>0</v>
      </c>
      <c r="G108" s="14">
        <f>data!AB62</f>
        <v>88320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448751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61196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3381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2815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40450</v>
      </c>
      <c r="E117" s="14">
        <f>data!Z71</f>
        <v>0</v>
      </c>
      <c r="F117" s="14">
        <f>data!AA71</f>
        <v>0</v>
      </c>
      <c r="G117" s="14">
        <f>data!AB71</f>
        <v>1077048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17529</v>
      </c>
      <c r="E119" s="48">
        <f>+data!M691</f>
        <v>0</v>
      </c>
      <c r="F119" s="48">
        <f>+data!M692</f>
        <v>0</v>
      </c>
      <c r="G119" s="48">
        <f>+data!M693</f>
        <v>481910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224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BHC Fairfax Hospital Inc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37433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37433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16222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BHC Fairfax Hospital Inc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5.4014423076923075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354325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66219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27912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90559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539015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250059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BHC Fairfax Hospital Inc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7610</v>
      </c>
      <c r="F201" s="212"/>
      <c r="G201" s="212"/>
      <c r="H201" s="212"/>
      <c r="I201" s="14">
        <f>data!AY59</f>
        <v>124989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9.5798076923076927</v>
      </c>
      <c r="F202" s="26">
        <f>data!AV60</f>
        <v>16.639423076923077</v>
      </c>
      <c r="G202" s="26">
        <f>data!AW60</f>
        <v>0</v>
      </c>
      <c r="H202" s="26">
        <f>data!AX60</f>
        <v>0</v>
      </c>
      <c r="I202" s="26">
        <f>data!AY60</f>
        <v>9.1687499999999993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787870</v>
      </c>
      <c r="F203" s="14">
        <f>data!AV61</f>
        <v>1323885</v>
      </c>
      <c r="G203" s="14">
        <f>data!AW61</f>
        <v>0</v>
      </c>
      <c r="H203" s="14">
        <f>data!AX61</f>
        <v>0</v>
      </c>
      <c r="I203" s="14">
        <f>data!AY61</f>
        <v>505930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147243</v>
      </c>
      <c r="F204" s="14">
        <f>data!AV62</f>
        <v>247417</v>
      </c>
      <c r="G204" s="14">
        <f>data!AW62</f>
        <v>0</v>
      </c>
      <c r="H204" s="14">
        <f>data!AX62</f>
        <v>0</v>
      </c>
      <c r="I204" s="14">
        <f>data!AY62</f>
        <v>94552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406085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2191</v>
      </c>
      <c r="F206" s="14">
        <f>data!AV64</f>
        <v>2790</v>
      </c>
      <c r="G206" s="14">
        <f>data!AW64</f>
        <v>0</v>
      </c>
      <c r="H206" s="14">
        <f>data!AX64</f>
        <v>0</v>
      </c>
      <c r="I206" s="14">
        <f>data!AY64</f>
        <v>873652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-500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56146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80173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59103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65679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7106</v>
      </c>
      <c r="F211" s="14">
        <f>data!AV69</f>
        <v>934</v>
      </c>
      <c r="G211" s="14">
        <f>data!AW69</f>
        <v>0</v>
      </c>
      <c r="H211" s="14">
        <f>data!AX69</f>
        <v>0</v>
      </c>
      <c r="I211" s="14">
        <f>data!AY69</f>
        <v>1351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1495847</v>
      </c>
      <c r="F213" s="14">
        <f>data!AV71</f>
        <v>1575026</v>
      </c>
      <c r="G213" s="14">
        <f>data!AW71</f>
        <v>0</v>
      </c>
      <c r="H213" s="14">
        <f>data!AX71</f>
        <v>0</v>
      </c>
      <c r="I213" s="14">
        <f>data!AY71</f>
        <v>1590734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1326369</v>
      </c>
      <c r="F215" s="48">
        <f>+data!M713</f>
        <v>733295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4090960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4090960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5312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3916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BHC Fairfax Hospital Inc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82513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1.9745192307692307</v>
      </c>
      <c r="F234" s="26">
        <f>data!BC60</f>
        <v>0</v>
      </c>
      <c r="G234" s="26">
        <f>data!BD60</f>
        <v>0</v>
      </c>
      <c r="H234" s="26">
        <f>data!BE60</f>
        <v>2.3052884615384617</v>
      </c>
      <c r="I234" s="26">
        <f>data!BF60</f>
        <v>8.0817307692307701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136299</v>
      </c>
      <c r="F235" s="14">
        <f>data!BC61</f>
        <v>0</v>
      </c>
      <c r="G235" s="14">
        <f>data!BD61</f>
        <v>0</v>
      </c>
      <c r="H235" s="14">
        <f>data!BE61</f>
        <v>194463</v>
      </c>
      <c r="I235" s="14">
        <f>data!BF61</f>
        <v>142346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25473</v>
      </c>
      <c r="F236" s="14">
        <f>data!BC62</f>
        <v>0</v>
      </c>
      <c r="G236" s="14">
        <f>data!BD62</f>
        <v>0</v>
      </c>
      <c r="H236" s="14">
        <f>data!BE62</f>
        <v>36343</v>
      </c>
      <c r="I236" s="14">
        <f>data!BF62</f>
        <v>26603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58108</v>
      </c>
      <c r="I238" s="14">
        <f>data!BF64</f>
        <v>81398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295170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143822</v>
      </c>
      <c r="E240" s="14">
        <f>data!BB66</f>
        <v>59575</v>
      </c>
      <c r="F240" s="14">
        <f>data!BC66</f>
        <v>0</v>
      </c>
      <c r="G240" s="14">
        <f>data!BD66</f>
        <v>0</v>
      </c>
      <c r="H240" s="14">
        <f>data!BE66</f>
        <v>99023</v>
      </c>
      <c r="I240" s="14">
        <f>data!BF66</f>
        <v>590922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23182</v>
      </c>
      <c r="D241" s="14">
        <f>data!BA67</f>
        <v>7727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30278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106583</v>
      </c>
      <c r="G243" s="14">
        <f>data!BD69</f>
        <v>0</v>
      </c>
      <c r="H243" s="14">
        <f>data!BE69</f>
        <v>529369</v>
      </c>
      <c r="I243" s="14">
        <f>data!BF69</f>
        <v>539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23182</v>
      </c>
      <c r="D245" s="14">
        <f>data!BA71</f>
        <v>151549</v>
      </c>
      <c r="E245" s="14">
        <f>data!BB71</f>
        <v>221347</v>
      </c>
      <c r="F245" s="14">
        <f>data!BC71</f>
        <v>106583</v>
      </c>
      <c r="G245" s="14">
        <f>data!BD71</f>
        <v>0</v>
      </c>
      <c r="H245" s="14">
        <f>data!BE71</f>
        <v>1242754</v>
      </c>
      <c r="I245" s="14">
        <f>data!BF71</f>
        <v>841808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1536</v>
      </c>
      <c r="D252" s="85">
        <f>data!BA76</f>
        <v>512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BHC Fairfax Hospital Inc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2.6759615384615385</v>
      </c>
      <c r="D266" s="26">
        <f>data!BH60</f>
        <v>0</v>
      </c>
      <c r="E266" s="26">
        <f>data!BI60</f>
        <v>14.060576923076923</v>
      </c>
      <c r="F266" s="26">
        <f>data!BJ60</f>
        <v>3.2326923076923073</v>
      </c>
      <c r="G266" s="26">
        <f>data!BK60</f>
        <v>4.9201923076923082</v>
      </c>
      <c r="H266" s="26">
        <f>data!BL60</f>
        <v>11.486057692307693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254785</v>
      </c>
      <c r="D267" s="14">
        <f>data!BH61</f>
        <v>0</v>
      </c>
      <c r="E267" s="14">
        <f>data!BI61</f>
        <v>1009505</v>
      </c>
      <c r="F267" s="14">
        <f>data!BJ61</f>
        <v>339265</v>
      </c>
      <c r="G267" s="14">
        <f>data!BK61</f>
        <v>352447</v>
      </c>
      <c r="H267" s="14">
        <f>data!BL61</f>
        <v>980845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47616</v>
      </c>
      <c r="D268" s="14">
        <f>data!BH62</f>
        <v>0</v>
      </c>
      <c r="E268" s="14">
        <f>data!BI62</f>
        <v>188664</v>
      </c>
      <c r="F268" s="14">
        <f>data!BJ62</f>
        <v>63404</v>
      </c>
      <c r="G268" s="14">
        <f>data!BK62</f>
        <v>65868</v>
      </c>
      <c r="H268" s="14">
        <f>data!BL62</f>
        <v>183307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11961</v>
      </c>
      <c r="D270" s="14">
        <f>data!BH64</f>
        <v>145</v>
      </c>
      <c r="E270" s="14">
        <f>data!BI64</f>
        <v>321353</v>
      </c>
      <c r="F270" s="14">
        <f>data!BJ64</f>
        <v>935</v>
      </c>
      <c r="G270" s="14">
        <f>data!BK64</f>
        <v>8622</v>
      </c>
      <c r="H270" s="14">
        <f>data!BL64</f>
        <v>2802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274227</v>
      </c>
      <c r="F272" s="14">
        <f>data!BJ66</f>
        <v>20145</v>
      </c>
      <c r="G272" s="14">
        <f>data!BK66</f>
        <v>140560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1449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38221</v>
      </c>
      <c r="D275" s="14">
        <f>data!BH69</f>
        <v>0</v>
      </c>
      <c r="E275" s="14">
        <f>data!BI69</f>
        <v>93763</v>
      </c>
      <c r="F275" s="14">
        <f>data!BJ69</f>
        <v>32131</v>
      </c>
      <c r="G275" s="14">
        <f>data!BK69</f>
        <v>35228</v>
      </c>
      <c r="H275" s="14">
        <f>data!BL69</f>
        <v>71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354032</v>
      </c>
      <c r="D277" s="14">
        <f>data!BH71</f>
        <v>145</v>
      </c>
      <c r="E277" s="14">
        <f>data!BI71</f>
        <v>1887512</v>
      </c>
      <c r="F277" s="14">
        <f>data!BJ71</f>
        <v>455880</v>
      </c>
      <c r="G277" s="14">
        <f>data!BK71</f>
        <v>602725</v>
      </c>
      <c r="H277" s="14">
        <f>data!BL71</f>
        <v>1167025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96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BHC Fairfax Hospital Inc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3.0620192307692307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3.0668269230769232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416976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241230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77927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45083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20773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6653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126000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95508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304466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2913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121374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16895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334139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38907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1401655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447189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20173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193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BHC Fairfax Hospital Inc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4.7774038461538462</v>
      </c>
      <c r="E330" s="26">
        <f>data!BW60</f>
        <v>0</v>
      </c>
      <c r="F330" s="26">
        <f>data!BX60</f>
        <v>5.2158653846153848</v>
      </c>
      <c r="G330" s="26">
        <f>data!BY60</f>
        <v>13.985576923076923</v>
      </c>
      <c r="H330" s="26">
        <f>data!BZ60</f>
        <v>0</v>
      </c>
      <c r="I330" s="26">
        <f>data!CA60</f>
        <v>7.904807692307692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264921</v>
      </c>
      <c r="E331" s="86">
        <f>data!BW61</f>
        <v>0</v>
      </c>
      <c r="F331" s="86">
        <f>data!BX61</f>
        <v>471433</v>
      </c>
      <c r="G331" s="86">
        <f>data!BY61</f>
        <v>2373786</v>
      </c>
      <c r="H331" s="86">
        <f>data!BZ61</f>
        <v>0</v>
      </c>
      <c r="I331" s="86">
        <f>data!CA61</f>
        <v>582036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49510</v>
      </c>
      <c r="E332" s="86">
        <f>data!BW62</f>
        <v>0</v>
      </c>
      <c r="F332" s="86">
        <f>data!BX62</f>
        <v>88105</v>
      </c>
      <c r="G332" s="86">
        <f>data!BY62</f>
        <v>443630</v>
      </c>
      <c r="H332" s="86">
        <f>data!BZ62</f>
        <v>0</v>
      </c>
      <c r="I332" s="86">
        <f>data!CA62</f>
        <v>108775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6146787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28520</v>
      </c>
      <c r="E334" s="86">
        <f>data!BW64</f>
        <v>1534</v>
      </c>
      <c r="F334" s="86">
        <f>data!BX64</f>
        <v>936</v>
      </c>
      <c r="G334" s="86">
        <f>data!BY64</f>
        <v>26840</v>
      </c>
      <c r="H334" s="86">
        <f>data!BZ64</f>
        <v>0</v>
      </c>
      <c r="I334" s="86">
        <f>data!CA64</f>
        <v>2995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333003</v>
      </c>
      <c r="E336" s="86">
        <f>data!BW66</f>
        <v>120394</v>
      </c>
      <c r="F336" s="86">
        <f>data!BX66</f>
        <v>4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8452</v>
      </c>
      <c r="D337" s="86">
        <f>data!BV67</f>
        <v>10142</v>
      </c>
      <c r="E337" s="86">
        <f>data!BW67</f>
        <v>0</v>
      </c>
      <c r="F337" s="86">
        <f>data!BX67</f>
        <v>0</v>
      </c>
      <c r="G337" s="86">
        <f>data!BY67</f>
        <v>1449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297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9363</v>
      </c>
      <c r="E339" s="86">
        <f>data!BW69</f>
        <v>186</v>
      </c>
      <c r="F339" s="86">
        <f>data!BX69</f>
        <v>417</v>
      </c>
      <c r="G339" s="86">
        <f>data!BY69</f>
        <v>6281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8452</v>
      </c>
      <c r="D341" s="14">
        <f>data!BV71</f>
        <v>695756</v>
      </c>
      <c r="E341" s="14">
        <f>data!BW71</f>
        <v>6268901</v>
      </c>
      <c r="F341" s="14">
        <f>data!BX71</f>
        <v>560895</v>
      </c>
      <c r="G341" s="14">
        <f>data!BY71</f>
        <v>2851986</v>
      </c>
      <c r="H341" s="14">
        <f>data!BZ71</f>
        <v>0</v>
      </c>
      <c r="I341" s="14">
        <f>data!CA71</f>
        <v>693806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560</v>
      </c>
      <c r="D348" s="85">
        <f>data!BV76</f>
        <v>672</v>
      </c>
      <c r="E348" s="85">
        <f>data!BW76</f>
        <v>0</v>
      </c>
      <c r="F348" s="85">
        <f>data!BX76</f>
        <v>0</v>
      </c>
      <c r="G348" s="85">
        <f>data!BY76</f>
        <v>96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BHC Fairfax Hospital Inc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5.1995192307692308</v>
      </c>
      <c r="E362" s="217"/>
      <c r="F362" s="211"/>
      <c r="G362" s="211"/>
      <c r="H362" s="211"/>
      <c r="I362" s="87">
        <f>data!CE60</f>
        <v>262.05576923076922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397874</v>
      </c>
      <c r="E363" s="218"/>
      <c r="F363" s="219"/>
      <c r="G363" s="219"/>
      <c r="H363" s="219"/>
      <c r="I363" s="86">
        <f>data!CE61</f>
        <v>23286834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74358</v>
      </c>
      <c r="E364" s="218"/>
      <c r="F364" s="219"/>
      <c r="G364" s="219"/>
      <c r="H364" s="219"/>
      <c r="I364" s="86">
        <f>data!CE62</f>
        <v>4352012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6552872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75138</v>
      </c>
      <c r="E366" s="218"/>
      <c r="F366" s="219"/>
      <c r="G366" s="219"/>
      <c r="H366" s="219"/>
      <c r="I366" s="86">
        <f>data!CE64</f>
        <v>2009846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294670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30842</v>
      </c>
      <c r="E368" s="218"/>
      <c r="F368" s="219"/>
      <c r="G368" s="219"/>
      <c r="H368" s="219"/>
      <c r="I368" s="86">
        <f>data!CE66</f>
        <v>2470689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1245347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234523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13633516</v>
      </c>
      <c r="E371" s="86">
        <f>data!CD69</f>
        <v>0</v>
      </c>
      <c r="F371" s="219"/>
      <c r="G371" s="219"/>
      <c r="H371" s="219"/>
      <c r="I371" s="86">
        <f>data!CE69</f>
        <v>14883615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14211728</v>
      </c>
      <c r="E373" s="86">
        <f>data!CD71</f>
        <v>0</v>
      </c>
      <c r="F373" s="219"/>
      <c r="G373" s="219"/>
      <c r="H373" s="219"/>
      <c r="I373" s="14">
        <f>data!CE71</f>
        <v>55330408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123540802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4090960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127631762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82513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124989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16640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157977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125.93221153846152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